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Business3D\eric.h\Documents\Eric\Macau\AmbiancesFitness\FicheInscription\"/>
    </mc:Choice>
  </mc:AlternateContent>
  <xr:revisionPtr revIDLastSave="0" documentId="13_ncr:1_{4F6867DE-5E8D-4A9D-8A99-5B828217F9FC}" xr6:coauthVersionLast="47" xr6:coauthVersionMax="47" xr10:uidLastSave="{00000000-0000-0000-0000-000000000000}"/>
  <workbookProtection workbookAlgorithmName="SHA-512" workbookHashValue="d4F+6XufpuBrTXHv19k5Rw7uUtKcwYnvJnFakM2l1k8vSI+XPqvK6SWohpIfV5Q9tn0YpwKpsxqt6kL866bOhg==" workbookSaltValue="MPRlYJdvmWfiDg5lvW+X1A==" workbookSpinCount="100000" lockStructure="1"/>
  <bookViews>
    <workbookView xWindow="1410" yWindow="0" windowWidth="25890" windowHeight="20880" xr2:uid="{00000000-000D-0000-FFFF-FFFF00000000}"/>
  </bookViews>
  <sheets>
    <sheet name="AncienAdhérent" sheetId="11" r:id="rId1"/>
    <sheet name="NouvelAdhérent" sheetId="14" r:id="rId2"/>
    <sheet name="RèglementIntérieur" sheetId="15" r:id="rId3"/>
    <sheet name="Data" sheetId="12" state="hidden" r:id="rId4"/>
  </sheets>
  <definedNames>
    <definedName name="_xlnm._FilterDatabase" localSheetId="3" hidden="1">Data!$A$1:$J$376</definedName>
    <definedName name="_xlnm.Print_Area" localSheetId="0">AncienAdhérent!$C$4:$U$58</definedName>
    <definedName name="_xlnm.Print_Area" localSheetId="1">NouvelAdhérent!$C$4:$U$59</definedName>
    <definedName name="_xlnm.Print_Area" localSheetId="2">RèglementIntérieur!$A$1:$C$93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1" l="1"/>
  <c r="E41" i="11"/>
  <c r="E44" i="11"/>
  <c r="Q46" i="11"/>
  <c r="Q46" i="14"/>
  <c r="G4" i="14"/>
  <c r="E44" i="14"/>
  <c r="E41" i="14"/>
  <c r="H74" i="11"/>
  <c r="I74" i="11"/>
  <c r="J74" i="11"/>
  <c r="K74" i="11"/>
  <c r="L74" i="11"/>
  <c r="M74" i="11"/>
  <c r="N74" i="11"/>
  <c r="O74" i="11"/>
  <c r="G74" i="11"/>
  <c r="F8" i="11"/>
  <c r="I13" i="11"/>
  <c r="K8" i="11"/>
  <c r="AN51" i="11"/>
  <c r="AM51" i="11"/>
  <c r="AL51" i="11"/>
  <c r="AK51" i="11"/>
  <c r="AJ51" i="11"/>
  <c r="AI51" i="11"/>
  <c r="AH51" i="11"/>
  <c r="AG51" i="11"/>
  <c r="AF51" i="11"/>
  <c r="AG51" i="14"/>
  <c r="AH51" i="14"/>
  <c r="AI51" i="14"/>
  <c r="AJ51" i="14"/>
  <c r="AK51" i="14"/>
  <c r="AL51" i="14"/>
  <c r="AM51" i="14"/>
  <c r="AN51" i="14"/>
  <c r="AF51" i="14"/>
  <c r="S41" i="14"/>
  <c r="D45" i="11"/>
  <c r="D45" i="14"/>
  <c r="AH495" i="14"/>
  <c r="AG495" i="14"/>
  <c r="AF495" i="14"/>
  <c r="AE495" i="14"/>
  <c r="AD495" i="14"/>
  <c r="AC495" i="14"/>
  <c r="AH494" i="14"/>
  <c r="AG494" i="14"/>
  <c r="AF494" i="14"/>
  <c r="AE494" i="14"/>
  <c r="AD494" i="14"/>
  <c r="AD493" i="14"/>
  <c r="AC493" i="14"/>
  <c r="AB493" i="14"/>
  <c r="AA493" i="14"/>
  <c r="Z493" i="14"/>
  <c r="AE492" i="14"/>
  <c r="AD492" i="14"/>
  <c r="AC492" i="14"/>
  <c r="AB492" i="14"/>
  <c r="AA492" i="14"/>
  <c r="Z492" i="14"/>
  <c r="AF491" i="14"/>
  <c r="AE491" i="14"/>
  <c r="AD491" i="14"/>
  <c r="AC491" i="14"/>
  <c r="AB491" i="14"/>
  <c r="AA491" i="14"/>
  <c r="Z491" i="14"/>
  <c r="AG490" i="14"/>
  <c r="AF490" i="14"/>
  <c r="AE490" i="14"/>
  <c r="AD490" i="14"/>
  <c r="AC490" i="14"/>
  <c r="AB490" i="14"/>
  <c r="AA490" i="14"/>
  <c r="Z490" i="14"/>
  <c r="AH489" i="14"/>
  <c r="AG489" i="14"/>
  <c r="AF489" i="14"/>
  <c r="AE489" i="14"/>
  <c r="AD489" i="14"/>
  <c r="AC489" i="14"/>
  <c r="AB489" i="14"/>
  <c r="AA489" i="14"/>
  <c r="Z489" i="14"/>
  <c r="AH488" i="14"/>
  <c r="AG488" i="14"/>
  <c r="AF488" i="14"/>
  <c r="AE488" i="14"/>
  <c r="AD488" i="14"/>
  <c r="AC488" i="14"/>
  <c r="AB488" i="14"/>
  <c r="AA488" i="14"/>
  <c r="AH487" i="14"/>
  <c r="AG487" i="14"/>
  <c r="AF487" i="14"/>
  <c r="AE487" i="14"/>
  <c r="AD487" i="14"/>
  <c r="AC487" i="14"/>
  <c r="AB487" i="14"/>
  <c r="AH486" i="14"/>
  <c r="AG486" i="14"/>
  <c r="AF486" i="14"/>
  <c r="AE486" i="14"/>
  <c r="AD486" i="14"/>
  <c r="AC486" i="14"/>
  <c r="AH485" i="14"/>
  <c r="AG485" i="14"/>
  <c r="AF485" i="14"/>
  <c r="AE485" i="14"/>
  <c r="AD485" i="14"/>
  <c r="AD484" i="14"/>
  <c r="AC484" i="14"/>
  <c r="AB484" i="14"/>
  <c r="AA484" i="14"/>
  <c r="Z484" i="14"/>
  <c r="AE483" i="14"/>
  <c r="AD483" i="14"/>
  <c r="AC483" i="14"/>
  <c r="AB483" i="14"/>
  <c r="AA483" i="14"/>
  <c r="Z483" i="14"/>
  <c r="AF482" i="14"/>
  <c r="AE482" i="14"/>
  <c r="AD482" i="14"/>
  <c r="AC482" i="14"/>
  <c r="AB482" i="14"/>
  <c r="AA482" i="14"/>
  <c r="Z482" i="14"/>
  <c r="AF481" i="14"/>
  <c r="AE481" i="14"/>
  <c r="AD481" i="14"/>
  <c r="AC481" i="14"/>
  <c r="AB481" i="14"/>
  <c r="AA481" i="14"/>
  <c r="Z481" i="14"/>
  <c r="AF480" i="14"/>
  <c r="AE480" i="14"/>
  <c r="AD480" i="14"/>
  <c r="AC480" i="14"/>
  <c r="AB480" i="14"/>
  <c r="AA480" i="14"/>
  <c r="Z480" i="14"/>
  <c r="AF479" i="14"/>
  <c r="AE479" i="14"/>
  <c r="AD479" i="14"/>
  <c r="AC479" i="14"/>
  <c r="AB479" i="14"/>
  <c r="AA479" i="14"/>
  <c r="Z479" i="14"/>
  <c r="AF478" i="14"/>
  <c r="AE478" i="14"/>
  <c r="AD478" i="14"/>
  <c r="AC478" i="14"/>
  <c r="AB478" i="14"/>
  <c r="AA478" i="14"/>
  <c r="Z478" i="14"/>
  <c r="AF477" i="14"/>
  <c r="AE477" i="14"/>
  <c r="AD477" i="14"/>
  <c r="AC477" i="14"/>
  <c r="AB477" i="14"/>
  <c r="AA477" i="14"/>
  <c r="Z477" i="14"/>
  <c r="AF476" i="14"/>
  <c r="AE476" i="14"/>
  <c r="AD476" i="14"/>
  <c r="AC476" i="14"/>
  <c r="AB476" i="14"/>
  <c r="AA476" i="14"/>
  <c r="Z476" i="14"/>
  <c r="AF475" i="14"/>
  <c r="AE475" i="14"/>
  <c r="AD475" i="14"/>
  <c r="AC475" i="14"/>
  <c r="AB475" i="14"/>
  <c r="AA475" i="14"/>
  <c r="Z475" i="14"/>
  <c r="AF474" i="14"/>
  <c r="AE474" i="14"/>
  <c r="AD474" i="14"/>
  <c r="AC474" i="14"/>
  <c r="AB474" i="14"/>
  <c r="AA474" i="14"/>
  <c r="Z474" i="14"/>
  <c r="AF473" i="14"/>
  <c r="AE473" i="14"/>
  <c r="AD473" i="14"/>
  <c r="AC473" i="14"/>
  <c r="AB473" i="14"/>
  <c r="AA473" i="14"/>
  <c r="Z473" i="14"/>
  <c r="AF472" i="14"/>
  <c r="AE472" i="14"/>
  <c r="AD472" i="14"/>
  <c r="AC472" i="14"/>
  <c r="AB472" i="14"/>
  <c r="AA472" i="14"/>
  <c r="Z472" i="14"/>
  <c r="AF471" i="14"/>
  <c r="AE471" i="14"/>
  <c r="AD471" i="14"/>
  <c r="AC471" i="14"/>
  <c r="AB471" i="14"/>
  <c r="AA471" i="14"/>
  <c r="Z471" i="14"/>
  <c r="AF470" i="14"/>
  <c r="AE470" i="14"/>
  <c r="AD470" i="14"/>
  <c r="AC470" i="14"/>
  <c r="AB470" i="14"/>
  <c r="AA470" i="14"/>
  <c r="Z470" i="14"/>
  <c r="AF469" i="14"/>
  <c r="AE469" i="14"/>
  <c r="AD469" i="14"/>
  <c r="AC469" i="14"/>
  <c r="AB469" i="14"/>
  <c r="AA469" i="14"/>
  <c r="Z469" i="14"/>
  <c r="AF468" i="14"/>
  <c r="AE468" i="14"/>
  <c r="AD468" i="14"/>
  <c r="AC468" i="14"/>
  <c r="AB468" i="14"/>
  <c r="AA468" i="14"/>
  <c r="Z468" i="14"/>
  <c r="AF467" i="14"/>
  <c r="AE467" i="14"/>
  <c r="AD467" i="14"/>
  <c r="AC467" i="14"/>
  <c r="AB467" i="14"/>
  <c r="AA467" i="14"/>
  <c r="Z467" i="14"/>
  <c r="AF466" i="14"/>
  <c r="AE466" i="14"/>
  <c r="AD466" i="14"/>
  <c r="AC466" i="14"/>
  <c r="AB466" i="14"/>
  <c r="AA466" i="14"/>
  <c r="Z466" i="14"/>
  <c r="AF465" i="14"/>
  <c r="AE465" i="14"/>
  <c r="AD465" i="14"/>
  <c r="AC465" i="14"/>
  <c r="AB465" i="14"/>
  <c r="AA465" i="14"/>
  <c r="Z465" i="14"/>
  <c r="AF464" i="14"/>
  <c r="AE464" i="14"/>
  <c r="AD464" i="14"/>
  <c r="AC464" i="14"/>
  <c r="AB464" i="14"/>
  <c r="AA464" i="14"/>
  <c r="Z464" i="14"/>
  <c r="AF463" i="14"/>
  <c r="AE463" i="14"/>
  <c r="AD463" i="14"/>
  <c r="AC463" i="14"/>
  <c r="AB463" i="14"/>
  <c r="AA463" i="14"/>
  <c r="Z463" i="14"/>
  <c r="AF462" i="14"/>
  <c r="AE462" i="14"/>
  <c r="AD462" i="14"/>
  <c r="AC462" i="14"/>
  <c r="AB462" i="14"/>
  <c r="AA462" i="14"/>
  <c r="Z462" i="14"/>
  <c r="AJ462" i="14" s="1"/>
  <c r="AF461" i="14"/>
  <c r="AE461" i="14"/>
  <c r="AD461" i="14"/>
  <c r="AC461" i="14"/>
  <c r="AB461" i="14"/>
  <c r="AA461" i="14"/>
  <c r="Z461" i="14"/>
  <c r="AF460" i="14"/>
  <c r="AE460" i="14"/>
  <c r="AD460" i="14"/>
  <c r="AC460" i="14"/>
  <c r="AB460" i="14"/>
  <c r="AA460" i="14"/>
  <c r="Z460" i="14"/>
  <c r="AF459" i="14"/>
  <c r="AE459" i="14"/>
  <c r="AD459" i="14"/>
  <c r="AC459" i="14"/>
  <c r="AB459" i="14"/>
  <c r="AA459" i="14"/>
  <c r="Z459" i="14"/>
  <c r="AF458" i="14"/>
  <c r="AE458" i="14"/>
  <c r="AD458" i="14"/>
  <c r="AC458" i="14"/>
  <c r="AB458" i="14"/>
  <c r="AA458" i="14"/>
  <c r="Z458" i="14"/>
  <c r="AF457" i="14"/>
  <c r="AE457" i="14"/>
  <c r="AD457" i="14"/>
  <c r="AC457" i="14"/>
  <c r="AB457" i="14"/>
  <c r="AA457" i="14"/>
  <c r="Z457" i="14"/>
  <c r="AF456" i="14"/>
  <c r="AE456" i="14"/>
  <c r="AD456" i="14"/>
  <c r="AC456" i="14"/>
  <c r="AB456" i="14"/>
  <c r="AA456" i="14"/>
  <c r="Z456" i="14"/>
  <c r="AF455" i="14"/>
  <c r="AE455" i="14"/>
  <c r="AD455" i="14"/>
  <c r="AC455" i="14"/>
  <c r="AB455" i="14"/>
  <c r="AA455" i="14"/>
  <c r="Z455" i="14"/>
  <c r="AF454" i="14"/>
  <c r="AE454" i="14"/>
  <c r="AD454" i="14"/>
  <c r="AC454" i="14"/>
  <c r="AB454" i="14"/>
  <c r="AA454" i="14"/>
  <c r="Z454" i="14"/>
  <c r="AJ454" i="14" s="1"/>
  <c r="AF453" i="14"/>
  <c r="AE453" i="14"/>
  <c r="AD453" i="14"/>
  <c r="AC453" i="14"/>
  <c r="AB453" i="14"/>
  <c r="AA453" i="14"/>
  <c r="Z453" i="14"/>
  <c r="AF452" i="14"/>
  <c r="AE452" i="14"/>
  <c r="AD452" i="14"/>
  <c r="AC452" i="14"/>
  <c r="AB452" i="14"/>
  <c r="AA452" i="14"/>
  <c r="Z452" i="14"/>
  <c r="AF451" i="14"/>
  <c r="AE451" i="14"/>
  <c r="AD451" i="14"/>
  <c r="AC451" i="14"/>
  <c r="AB451" i="14"/>
  <c r="AA451" i="14"/>
  <c r="Z451" i="14"/>
  <c r="AF450" i="14"/>
  <c r="AE450" i="14"/>
  <c r="AD450" i="14"/>
  <c r="AC450" i="14"/>
  <c r="AB450" i="14"/>
  <c r="AA450" i="14"/>
  <c r="Z450" i="14"/>
  <c r="AF449" i="14"/>
  <c r="AE449" i="14"/>
  <c r="AD449" i="14"/>
  <c r="AC449" i="14"/>
  <c r="AB449" i="14"/>
  <c r="AA449" i="14"/>
  <c r="Z449" i="14"/>
  <c r="AF448" i="14"/>
  <c r="AE448" i="14"/>
  <c r="AD448" i="14"/>
  <c r="AC448" i="14"/>
  <c r="AB448" i="14"/>
  <c r="AA448" i="14"/>
  <c r="Z448" i="14"/>
  <c r="AF447" i="14"/>
  <c r="AE447" i="14"/>
  <c r="AD447" i="14"/>
  <c r="AC447" i="14"/>
  <c r="AB447" i="14"/>
  <c r="AA447" i="14"/>
  <c r="Z447" i="14"/>
  <c r="AF446" i="14"/>
  <c r="AE446" i="14"/>
  <c r="AD446" i="14"/>
  <c r="AC446" i="14"/>
  <c r="AB446" i="14"/>
  <c r="AA446" i="14"/>
  <c r="Z446" i="14"/>
  <c r="AI446" i="14" s="1"/>
  <c r="AF445" i="14"/>
  <c r="AE445" i="14"/>
  <c r="AD445" i="14"/>
  <c r="AC445" i="14"/>
  <c r="AB445" i="14"/>
  <c r="AA445" i="14"/>
  <c r="Z445" i="14"/>
  <c r="AF444" i="14"/>
  <c r="AE444" i="14"/>
  <c r="AD444" i="14"/>
  <c r="AC444" i="14"/>
  <c r="AB444" i="14"/>
  <c r="AA444" i="14"/>
  <c r="Z444" i="14"/>
  <c r="AF443" i="14"/>
  <c r="AE443" i="14"/>
  <c r="AD443" i="14"/>
  <c r="AC443" i="14"/>
  <c r="AB443" i="14"/>
  <c r="AA443" i="14"/>
  <c r="Z443" i="14"/>
  <c r="AF442" i="14"/>
  <c r="AE442" i="14"/>
  <c r="AD442" i="14"/>
  <c r="AC442" i="14"/>
  <c r="AB442" i="14"/>
  <c r="AA442" i="14"/>
  <c r="Z442" i="14"/>
  <c r="AF441" i="14"/>
  <c r="AE441" i="14"/>
  <c r="AD441" i="14"/>
  <c r="AC441" i="14"/>
  <c r="AB441" i="14"/>
  <c r="AA441" i="14"/>
  <c r="Z441" i="14"/>
  <c r="AF440" i="14"/>
  <c r="AE440" i="14"/>
  <c r="AD440" i="14"/>
  <c r="AC440" i="14"/>
  <c r="AB440" i="14"/>
  <c r="AA440" i="14"/>
  <c r="Z440" i="14"/>
  <c r="AF439" i="14"/>
  <c r="AE439" i="14"/>
  <c r="AD439" i="14"/>
  <c r="AC439" i="14"/>
  <c r="AB439" i="14"/>
  <c r="AA439" i="14"/>
  <c r="Z439" i="14"/>
  <c r="AF438" i="14"/>
  <c r="AE438" i="14"/>
  <c r="AD438" i="14"/>
  <c r="AC438" i="14"/>
  <c r="AB438" i="14"/>
  <c r="AA438" i="14"/>
  <c r="Z438" i="14"/>
  <c r="AF437" i="14"/>
  <c r="AE437" i="14"/>
  <c r="AD437" i="14"/>
  <c r="AC437" i="14"/>
  <c r="AB437" i="14"/>
  <c r="AA437" i="14"/>
  <c r="Z437" i="14"/>
  <c r="AF436" i="14"/>
  <c r="AE436" i="14"/>
  <c r="AD436" i="14"/>
  <c r="AC436" i="14"/>
  <c r="AB436" i="14"/>
  <c r="AA436" i="14"/>
  <c r="Z436" i="14"/>
  <c r="AF435" i="14"/>
  <c r="AE435" i="14"/>
  <c r="AD435" i="14"/>
  <c r="AC435" i="14"/>
  <c r="AB435" i="14"/>
  <c r="AA435" i="14"/>
  <c r="Z435" i="14"/>
  <c r="AF434" i="14"/>
  <c r="AE434" i="14"/>
  <c r="AD434" i="14"/>
  <c r="AC434" i="14"/>
  <c r="AB434" i="14"/>
  <c r="AA434" i="14"/>
  <c r="Z434" i="14"/>
  <c r="AF433" i="14"/>
  <c r="AE433" i="14"/>
  <c r="AD433" i="14"/>
  <c r="AC433" i="14"/>
  <c r="AB433" i="14"/>
  <c r="AA433" i="14"/>
  <c r="Z433" i="14"/>
  <c r="AF432" i="14"/>
  <c r="AE432" i="14"/>
  <c r="AD432" i="14"/>
  <c r="AC432" i="14"/>
  <c r="AB432" i="14"/>
  <c r="AA432" i="14"/>
  <c r="Z432" i="14"/>
  <c r="AF431" i="14"/>
  <c r="AE431" i="14"/>
  <c r="AD431" i="14"/>
  <c r="AC431" i="14"/>
  <c r="AB431" i="14"/>
  <c r="AA431" i="14"/>
  <c r="Z431" i="14"/>
  <c r="AF430" i="14"/>
  <c r="AE430" i="14"/>
  <c r="AD430" i="14"/>
  <c r="AC430" i="14"/>
  <c r="AB430" i="14"/>
  <c r="AA430" i="14"/>
  <c r="Z430" i="14"/>
  <c r="AI430" i="14" s="1"/>
  <c r="AF429" i="14"/>
  <c r="AE429" i="14"/>
  <c r="AD429" i="14"/>
  <c r="AC429" i="14"/>
  <c r="AB429" i="14"/>
  <c r="AA429" i="14"/>
  <c r="Z429" i="14"/>
  <c r="AF428" i="14"/>
  <c r="AE428" i="14"/>
  <c r="AD428" i="14"/>
  <c r="AC428" i="14"/>
  <c r="AB428" i="14"/>
  <c r="AA428" i="14"/>
  <c r="Z428" i="14"/>
  <c r="AF427" i="14"/>
  <c r="AE427" i="14"/>
  <c r="AD427" i="14"/>
  <c r="AC427" i="14"/>
  <c r="AB427" i="14"/>
  <c r="AA427" i="14"/>
  <c r="Z427" i="14"/>
  <c r="AF426" i="14"/>
  <c r="AE426" i="14"/>
  <c r="AD426" i="14"/>
  <c r="AC426" i="14"/>
  <c r="AB426" i="14"/>
  <c r="AA426" i="14"/>
  <c r="Z426" i="14"/>
  <c r="AF425" i="14"/>
  <c r="AE425" i="14"/>
  <c r="AD425" i="14"/>
  <c r="AC425" i="14"/>
  <c r="AB425" i="14"/>
  <c r="AA425" i="14"/>
  <c r="Z425" i="14"/>
  <c r="AF424" i="14"/>
  <c r="AE424" i="14"/>
  <c r="AD424" i="14"/>
  <c r="AC424" i="14"/>
  <c r="AB424" i="14"/>
  <c r="AA424" i="14"/>
  <c r="Z424" i="14"/>
  <c r="AF423" i="14"/>
  <c r="AE423" i="14"/>
  <c r="AD423" i="14"/>
  <c r="AC423" i="14"/>
  <c r="AB423" i="14"/>
  <c r="AA423" i="14"/>
  <c r="Z423" i="14"/>
  <c r="AF422" i="14"/>
  <c r="AE422" i="14"/>
  <c r="AD422" i="14"/>
  <c r="AC422" i="14"/>
  <c r="AB422" i="14"/>
  <c r="AA422" i="14"/>
  <c r="Z422" i="14"/>
  <c r="AF421" i="14"/>
  <c r="AE421" i="14"/>
  <c r="AD421" i="14"/>
  <c r="AC421" i="14"/>
  <c r="AB421" i="14"/>
  <c r="AA421" i="14"/>
  <c r="Z421" i="14"/>
  <c r="AF420" i="14"/>
  <c r="AE420" i="14"/>
  <c r="AD420" i="14"/>
  <c r="AC420" i="14"/>
  <c r="AB420" i="14"/>
  <c r="AA420" i="14"/>
  <c r="Z420" i="14"/>
  <c r="AF419" i="14"/>
  <c r="AE419" i="14"/>
  <c r="AD419" i="14"/>
  <c r="AC419" i="14"/>
  <c r="AB419" i="14"/>
  <c r="AA419" i="14"/>
  <c r="Z419" i="14"/>
  <c r="AF418" i="14"/>
  <c r="AE418" i="14"/>
  <c r="AD418" i="14"/>
  <c r="AC418" i="14"/>
  <c r="AB418" i="14"/>
  <c r="AA418" i="14"/>
  <c r="Z418" i="14"/>
  <c r="AF417" i="14"/>
  <c r="AE417" i="14"/>
  <c r="AD417" i="14"/>
  <c r="AC417" i="14"/>
  <c r="AB417" i="14"/>
  <c r="AA417" i="14"/>
  <c r="Z417" i="14"/>
  <c r="AF416" i="14"/>
  <c r="AE416" i="14"/>
  <c r="AD416" i="14"/>
  <c r="AC416" i="14"/>
  <c r="AB416" i="14"/>
  <c r="AA416" i="14"/>
  <c r="Z416" i="14"/>
  <c r="AF415" i="14"/>
  <c r="AE415" i="14"/>
  <c r="AD415" i="14"/>
  <c r="AC415" i="14"/>
  <c r="AB415" i="14"/>
  <c r="AA415" i="14"/>
  <c r="Z415" i="14"/>
  <c r="AF414" i="14"/>
  <c r="AE414" i="14"/>
  <c r="AD414" i="14"/>
  <c r="AC414" i="14"/>
  <c r="AB414" i="14"/>
  <c r="AA414" i="14"/>
  <c r="Z414" i="14"/>
  <c r="AF413" i="14"/>
  <c r="AE413" i="14"/>
  <c r="AD413" i="14"/>
  <c r="AC413" i="14"/>
  <c r="AB413" i="14"/>
  <c r="AA413" i="14"/>
  <c r="Z413" i="14"/>
  <c r="AF412" i="14"/>
  <c r="AE412" i="14"/>
  <c r="AD412" i="14"/>
  <c r="AC412" i="14"/>
  <c r="AB412" i="14"/>
  <c r="AA412" i="14"/>
  <c r="Z412" i="14"/>
  <c r="AF411" i="14"/>
  <c r="AE411" i="14"/>
  <c r="AD411" i="14"/>
  <c r="AC411" i="14"/>
  <c r="AB411" i="14"/>
  <c r="AA411" i="14"/>
  <c r="Z411" i="14"/>
  <c r="AF410" i="14"/>
  <c r="AE410" i="14"/>
  <c r="AD410" i="14"/>
  <c r="AC410" i="14"/>
  <c r="AB410" i="14"/>
  <c r="AA410" i="14"/>
  <c r="Z410" i="14"/>
  <c r="AF409" i="14"/>
  <c r="AE409" i="14"/>
  <c r="AD409" i="14"/>
  <c r="AC409" i="14"/>
  <c r="AB409" i="14"/>
  <c r="AA409" i="14"/>
  <c r="Z409" i="14"/>
  <c r="AF408" i="14"/>
  <c r="AE408" i="14"/>
  <c r="AD408" i="14"/>
  <c r="AC408" i="14"/>
  <c r="AB408" i="14"/>
  <c r="AA408" i="14"/>
  <c r="Z408" i="14"/>
  <c r="AF407" i="14"/>
  <c r="AE407" i="14"/>
  <c r="AD407" i="14"/>
  <c r="AC407" i="14"/>
  <c r="AB407" i="14"/>
  <c r="AA407" i="14"/>
  <c r="Z407" i="14"/>
  <c r="AF406" i="14"/>
  <c r="AE406" i="14"/>
  <c r="AD406" i="14"/>
  <c r="AC406" i="14"/>
  <c r="AB406" i="14"/>
  <c r="AA406" i="14"/>
  <c r="Z406" i="14"/>
  <c r="AF405" i="14"/>
  <c r="AE405" i="14"/>
  <c r="AD405" i="14"/>
  <c r="AC405" i="14"/>
  <c r="AB405" i="14"/>
  <c r="AA405" i="14"/>
  <c r="Z405" i="14"/>
  <c r="AF404" i="14"/>
  <c r="AE404" i="14"/>
  <c r="AD404" i="14"/>
  <c r="AC404" i="14"/>
  <c r="AB404" i="14"/>
  <c r="AA404" i="14"/>
  <c r="Z404" i="14"/>
  <c r="AF403" i="14"/>
  <c r="AE403" i="14"/>
  <c r="AD403" i="14"/>
  <c r="AC403" i="14"/>
  <c r="AB403" i="14"/>
  <c r="AA403" i="14"/>
  <c r="Z403" i="14"/>
  <c r="AF402" i="14"/>
  <c r="AE402" i="14"/>
  <c r="AD402" i="14"/>
  <c r="AC402" i="14"/>
  <c r="AB402" i="14"/>
  <c r="AA402" i="14"/>
  <c r="Z402" i="14"/>
  <c r="AF401" i="14"/>
  <c r="AE401" i="14"/>
  <c r="AD401" i="14"/>
  <c r="AC401" i="14"/>
  <c r="AB401" i="14"/>
  <c r="AA401" i="14"/>
  <c r="Z401" i="14"/>
  <c r="AF400" i="14"/>
  <c r="AE400" i="14"/>
  <c r="AD400" i="14"/>
  <c r="AC400" i="14"/>
  <c r="AB400" i="14"/>
  <c r="AA400" i="14"/>
  <c r="Z400" i="14"/>
  <c r="AF399" i="14"/>
  <c r="AE399" i="14"/>
  <c r="AD399" i="14"/>
  <c r="AC399" i="14"/>
  <c r="AB399" i="14"/>
  <c r="AA399" i="14"/>
  <c r="Z399" i="14"/>
  <c r="AF398" i="14"/>
  <c r="AE398" i="14"/>
  <c r="AD398" i="14"/>
  <c r="AC398" i="14"/>
  <c r="AB398" i="14"/>
  <c r="AA398" i="14"/>
  <c r="Z398" i="14"/>
  <c r="AI398" i="14" s="1"/>
  <c r="AF397" i="14"/>
  <c r="AE397" i="14"/>
  <c r="AD397" i="14"/>
  <c r="AC397" i="14"/>
  <c r="AB397" i="14"/>
  <c r="AA397" i="14"/>
  <c r="Z397" i="14"/>
  <c r="AF396" i="14"/>
  <c r="AE396" i="14"/>
  <c r="AD396" i="14"/>
  <c r="AC396" i="14"/>
  <c r="AB396" i="14"/>
  <c r="AA396" i="14"/>
  <c r="Z396" i="14"/>
  <c r="AF395" i="14"/>
  <c r="AE395" i="14"/>
  <c r="AD395" i="14"/>
  <c r="AC395" i="14"/>
  <c r="AB395" i="14"/>
  <c r="AA395" i="14"/>
  <c r="Z395" i="14"/>
  <c r="AF394" i="14"/>
  <c r="AE394" i="14"/>
  <c r="AD394" i="14"/>
  <c r="AC394" i="14"/>
  <c r="AB394" i="14"/>
  <c r="AA394" i="14"/>
  <c r="Z394" i="14"/>
  <c r="AF393" i="14"/>
  <c r="AE393" i="14"/>
  <c r="AD393" i="14"/>
  <c r="AC393" i="14"/>
  <c r="AB393" i="14"/>
  <c r="AA393" i="14"/>
  <c r="Z393" i="14"/>
  <c r="AF392" i="14"/>
  <c r="AE392" i="14"/>
  <c r="AD392" i="14"/>
  <c r="AC392" i="14"/>
  <c r="AB392" i="14"/>
  <c r="AA392" i="14"/>
  <c r="Z392" i="14"/>
  <c r="AF391" i="14"/>
  <c r="AE391" i="14"/>
  <c r="AD391" i="14"/>
  <c r="AC391" i="14"/>
  <c r="AB391" i="14"/>
  <c r="AA391" i="14"/>
  <c r="Z391" i="14"/>
  <c r="AF390" i="14"/>
  <c r="AE390" i="14"/>
  <c r="AD390" i="14"/>
  <c r="AC390" i="14"/>
  <c r="AB390" i="14"/>
  <c r="AA390" i="14"/>
  <c r="Z390" i="14"/>
  <c r="AJ390" i="14" s="1"/>
  <c r="AF389" i="14"/>
  <c r="AE389" i="14"/>
  <c r="AD389" i="14"/>
  <c r="AC389" i="14"/>
  <c r="AB389" i="14"/>
  <c r="AA389" i="14"/>
  <c r="Z389" i="14"/>
  <c r="AF388" i="14"/>
  <c r="AE388" i="14"/>
  <c r="AD388" i="14"/>
  <c r="AC388" i="14"/>
  <c r="AB388" i="14"/>
  <c r="AA388" i="14"/>
  <c r="Z388" i="14"/>
  <c r="AF387" i="14"/>
  <c r="AE387" i="14"/>
  <c r="AD387" i="14"/>
  <c r="AC387" i="14"/>
  <c r="AB387" i="14"/>
  <c r="AA387" i="14"/>
  <c r="Z387" i="14"/>
  <c r="AF386" i="14"/>
  <c r="AE386" i="14"/>
  <c r="AD386" i="14"/>
  <c r="AC386" i="14"/>
  <c r="AB386" i="14"/>
  <c r="AA386" i="14"/>
  <c r="Z386" i="14"/>
  <c r="AF385" i="14"/>
  <c r="AE385" i="14"/>
  <c r="AD385" i="14"/>
  <c r="AC385" i="14"/>
  <c r="AB385" i="14"/>
  <c r="AA385" i="14"/>
  <c r="Z385" i="14"/>
  <c r="AF384" i="14"/>
  <c r="AE384" i="14"/>
  <c r="AD384" i="14"/>
  <c r="AC384" i="14"/>
  <c r="AB384" i="14"/>
  <c r="AA384" i="14"/>
  <c r="Z384" i="14"/>
  <c r="AF383" i="14"/>
  <c r="AE383" i="14"/>
  <c r="AD383" i="14"/>
  <c r="AC383" i="14"/>
  <c r="AB383" i="14"/>
  <c r="AA383" i="14"/>
  <c r="Z383" i="14"/>
  <c r="AF382" i="14"/>
  <c r="AE382" i="14"/>
  <c r="AD382" i="14"/>
  <c r="AC382" i="14"/>
  <c r="AB382" i="14"/>
  <c r="AA382" i="14"/>
  <c r="Z382" i="14"/>
  <c r="AF381" i="14"/>
  <c r="AE381" i="14"/>
  <c r="AD381" i="14"/>
  <c r="AC381" i="14"/>
  <c r="AB381" i="14"/>
  <c r="AA381" i="14"/>
  <c r="Z381" i="14"/>
  <c r="AF380" i="14"/>
  <c r="AE380" i="14"/>
  <c r="AD380" i="14"/>
  <c r="AC380" i="14"/>
  <c r="AB380" i="14"/>
  <c r="AA380" i="14"/>
  <c r="Z380" i="14"/>
  <c r="AF379" i="14"/>
  <c r="AE379" i="14"/>
  <c r="AD379" i="14"/>
  <c r="AC379" i="14"/>
  <c r="AB379" i="14"/>
  <c r="AA379" i="14"/>
  <c r="Z379" i="14"/>
  <c r="AF378" i="14"/>
  <c r="AE378" i="14"/>
  <c r="AD378" i="14"/>
  <c r="AC378" i="14"/>
  <c r="AB378" i="14"/>
  <c r="AA378" i="14"/>
  <c r="Z378" i="14"/>
  <c r="AF377" i="14"/>
  <c r="AE377" i="14"/>
  <c r="AD377" i="14"/>
  <c r="AC377" i="14"/>
  <c r="AB377" i="14"/>
  <c r="AA377" i="14"/>
  <c r="Z377" i="14"/>
  <c r="AF376" i="14"/>
  <c r="AE376" i="14"/>
  <c r="AD376" i="14"/>
  <c r="AC376" i="14"/>
  <c r="AB376" i="14"/>
  <c r="AA376" i="14"/>
  <c r="Z376" i="14"/>
  <c r="AF375" i="14"/>
  <c r="AE375" i="14"/>
  <c r="AD375" i="14"/>
  <c r="AC375" i="14"/>
  <c r="AB375" i="14"/>
  <c r="AA375" i="14"/>
  <c r="Z375" i="14"/>
  <c r="AF374" i="14"/>
  <c r="AE374" i="14"/>
  <c r="AD374" i="14"/>
  <c r="AC374" i="14"/>
  <c r="AB374" i="14"/>
  <c r="AA374" i="14"/>
  <c r="Z374" i="14"/>
  <c r="AI374" i="14" s="1"/>
  <c r="AF373" i="14"/>
  <c r="AE373" i="14"/>
  <c r="AD373" i="14"/>
  <c r="AC373" i="14"/>
  <c r="AB373" i="14"/>
  <c r="AA373" i="14"/>
  <c r="Z373" i="14"/>
  <c r="AF372" i="14"/>
  <c r="AE372" i="14"/>
  <c r="AD372" i="14"/>
  <c r="AC372" i="14"/>
  <c r="AB372" i="14"/>
  <c r="AA372" i="14"/>
  <c r="Z372" i="14"/>
  <c r="AF371" i="14"/>
  <c r="AE371" i="14"/>
  <c r="AD371" i="14"/>
  <c r="AC371" i="14"/>
  <c r="AB371" i="14"/>
  <c r="AA371" i="14"/>
  <c r="Z371" i="14"/>
  <c r="AF370" i="14"/>
  <c r="AE370" i="14"/>
  <c r="AD370" i="14"/>
  <c r="AC370" i="14"/>
  <c r="AB370" i="14"/>
  <c r="AA370" i="14"/>
  <c r="Z370" i="14"/>
  <c r="AF369" i="14"/>
  <c r="AE369" i="14"/>
  <c r="AD369" i="14"/>
  <c r="AC369" i="14"/>
  <c r="AB369" i="14"/>
  <c r="AA369" i="14"/>
  <c r="Z369" i="14"/>
  <c r="AF368" i="14"/>
  <c r="AE368" i="14"/>
  <c r="AD368" i="14"/>
  <c r="AC368" i="14"/>
  <c r="AB368" i="14"/>
  <c r="AA368" i="14"/>
  <c r="Z368" i="14"/>
  <c r="AF367" i="14"/>
  <c r="AE367" i="14"/>
  <c r="AD367" i="14"/>
  <c r="AC367" i="14"/>
  <c r="AB367" i="14"/>
  <c r="AA367" i="14"/>
  <c r="Z367" i="14"/>
  <c r="AF366" i="14"/>
  <c r="AE366" i="14"/>
  <c r="AD366" i="14"/>
  <c r="AC366" i="14"/>
  <c r="AB366" i="14"/>
  <c r="AA366" i="14"/>
  <c r="Z366" i="14"/>
  <c r="AI366" i="14" s="1"/>
  <c r="AF365" i="14"/>
  <c r="AE365" i="14"/>
  <c r="AD365" i="14"/>
  <c r="AC365" i="14"/>
  <c r="AB365" i="14"/>
  <c r="AA365" i="14"/>
  <c r="Z365" i="14"/>
  <c r="AF364" i="14"/>
  <c r="AE364" i="14"/>
  <c r="AD364" i="14"/>
  <c r="AC364" i="14"/>
  <c r="AB364" i="14"/>
  <c r="AA364" i="14"/>
  <c r="Z364" i="14"/>
  <c r="AF363" i="14"/>
  <c r="AE363" i="14"/>
  <c r="AD363" i="14"/>
  <c r="AC363" i="14"/>
  <c r="AB363" i="14"/>
  <c r="AA363" i="14"/>
  <c r="Z363" i="14"/>
  <c r="AF362" i="14"/>
  <c r="AE362" i="14"/>
  <c r="AD362" i="14"/>
  <c r="AC362" i="14"/>
  <c r="AB362" i="14"/>
  <c r="AA362" i="14"/>
  <c r="Z362" i="14"/>
  <c r="AF361" i="14"/>
  <c r="AE361" i="14"/>
  <c r="AD361" i="14"/>
  <c r="AC361" i="14"/>
  <c r="AB361" i="14"/>
  <c r="AA361" i="14"/>
  <c r="Z361" i="14"/>
  <c r="AF360" i="14"/>
  <c r="AE360" i="14"/>
  <c r="AD360" i="14"/>
  <c r="AC360" i="14"/>
  <c r="AB360" i="14"/>
  <c r="AA360" i="14"/>
  <c r="Z360" i="14"/>
  <c r="AF359" i="14"/>
  <c r="AE359" i="14"/>
  <c r="AD359" i="14"/>
  <c r="AC359" i="14"/>
  <c r="AB359" i="14"/>
  <c r="AA359" i="14"/>
  <c r="Z359" i="14"/>
  <c r="AF358" i="14"/>
  <c r="AE358" i="14"/>
  <c r="AD358" i="14"/>
  <c r="AC358" i="14"/>
  <c r="AB358" i="14"/>
  <c r="AA358" i="14"/>
  <c r="Z358" i="14"/>
  <c r="AF357" i="14"/>
  <c r="AE357" i="14"/>
  <c r="AD357" i="14"/>
  <c r="AC357" i="14"/>
  <c r="AB357" i="14"/>
  <c r="AA357" i="14"/>
  <c r="Z357" i="14"/>
  <c r="AF356" i="14"/>
  <c r="AE356" i="14"/>
  <c r="AD356" i="14"/>
  <c r="AC356" i="14"/>
  <c r="AB356" i="14"/>
  <c r="AA356" i="14"/>
  <c r="Z356" i="14"/>
  <c r="AF355" i="14"/>
  <c r="AE355" i="14"/>
  <c r="AD355" i="14"/>
  <c r="AC355" i="14"/>
  <c r="AB355" i="14"/>
  <c r="AA355" i="14"/>
  <c r="Z355" i="14"/>
  <c r="AF354" i="14"/>
  <c r="AE354" i="14"/>
  <c r="AD354" i="14"/>
  <c r="AC354" i="14"/>
  <c r="AB354" i="14"/>
  <c r="AA354" i="14"/>
  <c r="Z354" i="14"/>
  <c r="AF353" i="14"/>
  <c r="AE353" i="14"/>
  <c r="AD353" i="14"/>
  <c r="AC353" i="14"/>
  <c r="AB353" i="14"/>
  <c r="AA353" i="14"/>
  <c r="Z353" i="14"/>
  <c r="AF352" i="14"/>
  <c r="AE352" i="14"/>
  <c r="AD352" i="14"/>
  <c r="AC352" i="14"/>
  <c r="AB352" i="14"/>
  <c r="AA352" i="14"/>
  <c r="Z352" i="14"/>
  <c r="AF351" i="14"/>
  <c r="AE351" i="14"/>
  <c r="AD351" i="14"/>
  <c r="AC351" i="14"/>
  <c r="AB351" i="14"/>
  <c r="AA351" i="14"/>
  <c r="Z351" i="14"/>
  <c r="AF350" i="14"/>
  <c r="AE350" i="14"/>
  <c r="AD350" i="14"/>
  <c r="AC350" i="14"/>
  <c r="AB350" i="14"/>
  <c r="AA350" i="14"/>
  <c r="Z350" i="14"/>
  <c r="AF349" i="14"/>
  <c r="AE349" i="14"/>
  <c r="AD349" i="14"/>
  <c r="AC349" i="14"/>
  <c r="AB349" i="14"/>
  <c r="AA349" i="14"/>
  <c r="Z349" i="14"/>
  <c r="AF348" i="14"/>
  <c r="AE348" i="14"/>
  <c r="AD348" i="14"/>
  <c r="AC348" i="14"/>
  <c r="AB348" i="14"/>
  <c r="AA348" i="14"/>
  <c r="Z348" i="14"/>
  <c r="AF347" i="14"/>
  <c r="AE347" i="14"/>
  <c r="AD347" i="14"/>
  <c r="AC347" i="14"/>
  <c r="AB347" i="14"/>
  <c r="AA347" i="14"/>
  <c r="Z347" i="14"/>
  <c r="AF346" i="14"/>
  <c r="AE346" i="14"/>
  <c r="AD346" i="14"/>
  <c r="AC346" i="14"/>
  <c r="AB346" i="14"/>
  <c r="AA346" i="14"/>
  <c r="Z346" i="14"/>
  <c r="AF345" i="14"/>
  <c r="AE345" i="14"/>
  <c r="AD345" i="14"/>
  <c r="AC345" i="14"/>
  <c r="AB345" i="14"/>
  <c r="AA345" i="14"/>
  <c r="Z345" i="14"/>
  <c r="AG344" i="14"/>
  <c r="AF344" i="14"/>
  <c r="AE344" i="14"/>
  <c r="AD344" i="14"/>
  <c r="AC344" i="14"/>
  <c r="AG343" i="14"/>
  <c r="AF343" i="14"/>
  <c r="AE343" i="14"/>
  <c r="AD343" i="14"/>
  <c r="AD342" i="14"/>
  <c r="AC342" i="14"/>
  <c r="AB342" i="14"/>
  <c r="AA342" i="14"/>
  <c r="Z342" i="14"/>
  <c r="AE341" i="14"/>
  <c r="AD341" i="14"/>
  <c r="AC341" i="14"/>
  <c r="AB341" i="14"/>
  <c r="AA341" i="14"/>
  <c r="Z341" i="14"/>
  <c r="AF340" i="14"/>
  <c r="AE340" i="14"/>
  <c r="AD340" i="14"/>
  <c r="AC340" i="14"/>
  <c r="AB340" i="14"/>
  <c r="AA340" i="14"/>
  <c r="Z340" i="14"/>
  <c r="AG339" i="14"/>
  <c r="AF339" i="14"/>
  <c r="AE339" i="14"/>
  <c r="AD339" i="14"/>
  <c r="AC339" i="14"/>
  <c r="AB339" i="14"/>
  <c r="AA339" i="14"/>
  <c r="Z339" i="14"/>
  <c r="AG338" i="14"/>
  <c r="AF338" i="14"/>
  <c r="AE338" i="14"/>
  <c r="AD338" i="14"/>
  <c r="AC338" i="14"/>
  <c r="AB338" i="14"/>
  <c r="AA338" i="14"/>
  <c r="AG337" i="14"/>
  <c r="AF337" i="14"/>
  <c r="AE337" i="14"/>
  <c r="AD337" i="14"/>
  <c r="AC337" i="14"/>
  <c r="AB337" i="14"/>
  <c r="AG336" i="14"/>
  <c r="AF336" i="14"/>
  <c r="AE336" i="14"/>
  <c r="AD336" i="14"/>
  <c r="AC336" i="14"/>
  <c r="AG335" i="14"/>
  <c r="AF335" i="14"/>
  <c r="AE335" i="14"/>
  <c r="AD335" i="14"/>
  <c r="AD334" i="14"/>
  <c r="AC334" i="14"/>
  <c r="AB334" i="14"/>
  <c r="AA334" i="14"/>
  <c r="Z334" i="14"/>
  <c r="AE333" i="14"/>
  <c r="AD333" i="14"/>
  <c r="AC333" i="14"/>
  <c r="AB333" i="14"/>
  <c r="AA333" i="14"/>
  <c r="Z333" i="14"/>
  <c r="AF332" i="14"/>
  <c r="AE332" i="14"/>
  <c r="AD332" i="14"/>
  <c r="AC332" i="14"/>
  <c r="AB332" i="14"/>
  <c r="AA332" i="14"/>
  <c r="Z332" i="14"/>
  <c r="AG331" i="14"/>
  <c r="AF331" i="14"/>
  <c r="AE331" i="14"/>
  <c r="AD331" i="14"/>
  <c r="AC331" i="14"/>
  <c r="AB331" i="14"/>
  <c r="AA331" i="14"/>
  <c r="Z331" i="14"/>
  <c r="AG330" i="14"/>
  <c r="AF330" i="14"/>
  <c r="AE330" i="14"/>
  <c r="AD330" i="14"/>
  <c r="AC330" i="14"/>
  <c r="AB330" i="14"/>
  <c r="AA330" i="14"/>
  <c r="AG329" i="14"/>
  <c r="AF329" i="14"/>
  <c r="AE329" i="14"/>
  <c r="AD329" i="14"/>
  <c r="AC329" i="14"/>
  <c r="AB329" i="14"/>
  <c r="AG328" i="14"/>
  <c r="AF328" i="14"/>
  <c r="AE328" i="14"/>
  <c r="AD328" i="14"/>
  <c r="AC328" i="14"/>
  <c r="AG327" i="14"/>
  <c r="AF327" i="14"/>
  <c r="AE327" i="14"/>
  <c r="AD327" i="14"/>
  <c r="AD326" i="14"/>
  <c r="AC326" i="14"/>
  <c r="AB326" i="14"/>
  <c r="AA326" i="14"/>
  <c r="Z326" i="14"/>
  <c r="AE325" i="14"/>
  <c r="AD325" i="14"/>
  <c r="AC325" i="14"/>
  <c r="AB325" i="14"/>
  <c r="AA325" i="14"/>
  <c r="Z325" i="14"/>
  <c r="AF324" i="14"/>
  <c r="AE324" i="14"/>
  <c r="AD324" i="14"/>
  <c r="AC324" i="14"/>
  <c r="AB324" i="14"/>
  <c r="AA324" i="14"/>
  <c r="Z324" i="14"/>
  <c r="AG323" i="14"/>
  <c r="AF323" i="14"/>
  <c r="AE323" i="14"/>
  <c r="AD323" i="14"/>
  <c r="AC323" i="14"/>
  <c r="AB323" i="14"/>
  <c r="AA323" i="14"/>
  <c r="Z323" i="14"/>
  <c r="AG322" i="14"/>
  <c r="AF322" i="14"/>
  <c r="AE322" i="14"/>
  <c r="AD322" i="14"/>
  <c r="AC322" i="14"/>
  <c r="AB322" i="14"/>
  <c r="AA322" i="14"/>
  <c r="AG321" i="14"/>
  <c r="AF321" i="14"/>
  <c r="AE321" i="14"/>
  <c r="AD321" i="14"/>
  <c r="AC321" i="14"/>
  <c r="AB321" i="14"/>
  <c r="AG320" i="14"/>
  <c r="AF320" i="14"/>
  <c r="AE320" i="14"/>
  <c r="AD320" i="14"/>
  <c r="AC320" i="14"/>
  <c r="AG319" i="14"/>
  <c r="AF319" i="14"/>
  <c r="AE319" i="14"/>
  <c r="AD319" i="14"/>
  <c r="AD318" i="14"/>
  <c r="AC318" i="14"/>
  <c r="AB318" i="14"/>
  <c r="AA318" i="14"/>
  <c r="Z318" i="14"/>
  <c r="AE317" i="14"/>
  <c r="AD317" i="14"/>
  <c r="AC317" i="14"/>
  <c r="AB317" i="14"/>
  <c r="AA317" i="14"/>
  <c r="Z317" i="14"/>
  <c r="AF316" i="14"/>
  <c r="AE316" i="14"/>
  <c r="AD316" i="14"/>
  <c r="AC316" i="14"/>
  <c r="AB316" i="14"/>
  <c r="AA316" i="14"/>
  <c r="Z316" i="14"/>
  <c r="AG315" i="14"/>
  <c r="AF315" i="14"/>
  <c r="AE315" i="14"/>
  <c r="AD315" i="14"/>
  <c r="AC315" i="14"/>
  <c r="AB315" i="14"/>
  <c r="AA315" i="14"/>
  <c r="Z315" i="14"/>
  <c r="AE314" i="14"/>
  <c r="AD314" i="14"/>
  <c r="AC314" i="14"/>
  <c r="AB314" i="14"/>
  <c r="AA314" i="14"/>
  <c r="Z314" i="14"/>
  <c r="AF313" i="14"/>
  <c r="AE313" i="14"/>
  <c r="AD313" i="14"/>
  <c r="AC313" i="14"/>
  <c r="AB313" i="14"/>
  <c r="AA313" i="14"/>
  <c r="Z313" i="14"/>
  <c r="AF312" i="14"/>
  <c r="AE312" i="14"/>
  <c r="AD312" i="14"/>
  <c r="AC312" i="14"/>
  <c r="AB312" i="14"/>
  <c r="AA312" i="14"/>
  <c r="AF311" i="14"/>
  <c r="AE311" i="14"/>
  <c r="AD311" i="14"/>
  <c r="AC311" i="14"/>
  <c r="AB311" i="14"/>
  <c r="AF310" i="14"/>
  <c r="AE310" i="14"/>
  <c r="AD310" i="14"/>
  <c r="AC310" i="14"/>
  <c r="AC309" i="14"/>
  <c r="AB309" i="14"/>
  <c r="AA309" i="14"/>
  <c r="Z309" i="14"/>
  <c r="AI309" i="14" s="1"/>
  <c r="AD308" i="14"/>
  <c r="AC308" i="14"/>
  <c r="AB308" i="14"/>
  <c r="AA308" i="14"/>
  <c r="Z308" i="14"/>
  <c r="AE307" i="14"/>
  <c r="AD307" i="14"/>
  <c r="AC307" i="14"/>
  <c r="AB307" i="14"/>
  <c r="AA307" i="14"/>
  <c r="Z307" i="14"/>
  <c r="AF306" i="14"/>
  <c r="AE306" i="14"/>
  <c r="AD306" i="14"/>
  <c r="AC306" i="14"/>
  <c r="AB306" i="14"/>
  <c r="AA306" i="14"/>
  <c r="Z306" i="14"/>
  <c r="AF305" i="14"/>
  <c r="AE305" i="14"/>
  <c r="AD305" i="14"/>
  <c r="AC305" i="14"/>
  <c r="AB305" i="14"/>
  <c r="AA305" i="14"/>
  <c r="AF304" i="14"/>
  <c r="AE304" i="14"/>
  <c r="AD304" i="14"/>
  <c r="AC304" i="14"/>
  <c r="AB304" i="14"/>
  <c r="AF303" i="14"/>
  <c r="AE303" i="14"/>
  <c r="AD303" i="14"/>
  <c r="AC303" i="14"/>
  <c r="AC302" i="14"/>
  <c r="AB302" i="14"/>
  <c r="AA302" i="14"/>
  <c r="Z302" i="14"/>
  <c r="AD301" i="14"/>
  <c r="AC301" i="14"/>
  <c r="AB301" i="14"/>
  <c r="AA301" i="14"/>
  <c r="Z301" i="14"/>
  <c r="AE300" i="14"/>
  <c r="AD300" i="14"/>
  <c r="AC300" i="14"/>
  <c r="AB300" i="14"/>
  <c r="AA300" i="14"/>
  <c r="Z300" i="14"/>
  <c r="AF299" i="14"/>
  <c r="AE299" i="14"/>
  <c r="AD299" i="14"/>
  <c r="AC299" i="14"/>
  <c r="AB299" i="14"/>
  <c r="AA299" i="14"/>
  <c r="Z299" i="14"/>
  <c r="AF298" i="14"/>
  <c r="AE298" i="14"/>
  <c r="AD298" i="14"/>
  <c r="AC298" i="14"/>
  <c r="AB298" i="14"/>
  <c r="AA298" i="14"/>
  <c r="AF297" i="14"/>
  <c r="AE297" i="14"/>
  <c r="AD297" i="14"/>
  <c r="AC297" i="14"/>
  <c r="AB297" i="14"/>
  <c r="AF296" i="14"/>
  <c r="AE296" i="14"/>
  <c r="AD296" i="14"/>
  <c r="AC296" i="14"/>
  <c r="AC295" i="14"/>
  <c r="AB295" i="14"/>
  <c r="AA295" i="14"/>
  <c r="Z295" i="14"/>
  <c r="AD294" i="14"/>
  <c r="AC294" i="14"/>
  <c r="AB294" i="14"/>
  <c r="AA294" i="14"/>
  <c r="Z294" i="14"/>
  <c r="AE293" i="14"/>
  <c r="AD293" i="14"/>
  <c r="AC293" i="14"/>
  <c r="AB293" i="14"/>
  <c r="AA293" i="14"/>
  <c r="Z293" i="14"/>
  <c r="AF292" i="14"/>
  <c r="AE292" i="14"/>
  <c r="AD292" i="14"/>
  <c r="AC292" i="14"/>
  <c r="AB292" i="14"/>
  <c r="AA292" i="14"/>
  <c r="Z292" i="14"/>
  <c r="AF291" i="14"/>
  <c r="AE291" i="14"/>
  <c r="AD291" i="14"/>
  <c r="AC291" i="14"/>
  <c r="AB291" i="14"/>
  <c r="AA291" i="14"/>
  <c r="AF290" i="14"/>
  <c r="AE290" i="14"/>
  <c r="AD290" i="14"/>
  <c r="AC290" i="14"/>
  <c r="AB290" i="14"/>
  <c r="AF289" i="14"/>
  <c r="AE289" i="14"/>
  <c r="AD289" i="14"/>
  <c r="AC289" i="14"/>
  <c r="AC288" i="14"/>
  <c r="AB288" i="14"/>
  <c r="AA288" i="14"/>
  <c r="Z288" i="14"/>
  <c r="AD287" i="14"/>
  <c r="AC287" i="14"/>
  <c r="AB287" i="14"/>
  <c r="AA287" i="14"/>
  <c r="Z287" i="14"/>
  <c r="AE286" i="14"/>
  <c r="AD286" i="14"/>
  <c r="AC286" i="14"/>
  <c r="AB286" i="14"/>
  <c r="AA286" i="14"/>
  <c r="Z286" i="14"/>
  <c r="AF285" i="14"/>
  <c r="AE285" i="14"/>
  <c r="AD285" i="14"/>
  <c r="AC285" i="14"/>
  <c r="AB285" i="14"/>
  <c r="AA285" i="14"/>
  <c r="Z285" i="14"/>
  <c r="AE284" i="14"/>
  <c r="AD284" i="14"/>
  <c r="AC284" i="14"/>
  <c r="AB284" i="14"/>
  <c r="AA284" i="14"/>
  <c r="AE283" i="14"/>
  <c r="AD283" i="14"/>
  <c r="AC283" i="14"/>
  <c r="AB283" i="14"/>
  <c r="AE282" i="14"/>
  <c r="AD282" i="14"/>
  <c r="AC282" i="14"/>
  <c r="AC281" i="14"/>
  <c r="AB281" i="14"/>
  <c r="AA281" i="14"/>
  <c r="Z281" i="14"/>
  <c r="AD280" i="14"/>
  <c r="AC280" i="14"/>
  <c r="AB280" i="14"/>
  <c r="AA280" i="14"/>
  <c r="Z280" i="14"/>
  <c r="AE279" i="14"/>
  <c r="AD279" i="14"/>
  <c r="AC279" i="14"/>
  <c r="AB279" i="14"/>
  <c r="AA279" i="14"/>
  <c r="Z279" i="14"/>
  <c r="AE278" i="14"/>
  <c r="AD278" i="14"/>
  <c r="AC278" i="14"/>
  <c r="AB278" i="14"/>
  <c r="AA278" i="14"/>
  <c r="AE277" i="14"/>
  <c r="AD277" i="14"/>
  <c r="AC277" i="14"/>
  <c r="AB277" i="14"/>
  <c r="AE276" i="14"/>
  <c r="AD276" i="14"/>
  <c r="AC276" i="14"/>
  <c r="AC275" i="14"/>
  <c r="AB275" i="14"/>
  <c r="AA275" i="14"/>
  <c r="Z275" i="14"/>
  <c r="AD274" i="14"/>
  <c r="AC274" i="14"/>
  <c r="AB274" i="14"/>
  <c r="AA274" i="14"/>
  <c r="Z274" i="14"/>
  <c r="AE273" i="14"/>
  <c r="AD273" i="14"/>
  <c r="AC273" i="14"/>
  <c r="AB273" i="14"/>
  <c r="AA273" i="14"/>
  <c r="Z273" i="14"/>
  <c r="AE272" i="14"/>
  <c r="AD272" i="14"/>
  <c r="AC272" i="14"/>
  <c r="AB272" i="14"/>
  <c r="AA272" i="14"/>
  <c r="AE271" i="14"/>
  <c r="AD271" i="14"/>
  <c r="AC271" i="14"/>
  <c r="AB271" i="14"/>
  <c r="AE270" i="14"/>
  <c r="AD270" i="14"/>
  <c r="AC270" i="14"/>
  <c r="AC269" i="14"/>
  <c r="AB269" i="14"/>
  <c r="AA269" i="14"/>
  <c r="Z269" i="14"/>
  <c r="AD268" i="14"/>
  <c r="AC268" i="14"/>
  <c r="AB268" i="14"/>
  <c r="AA268" i="14"/>
  <c r="Z268" i="14"/>
  <c r="AE267" i="14"/>
  <c r="AD267" i="14"/>
  <c r="AC267" i="14"/>
  <c r="AB267" i="14"/>
  <c r="AA267" i="14"/>
  <c r="Z267" i="14"/>
  <c r="AE266" i="14"/>
  <c r="AD266" i="14"/>
  <c r="AC266" i="14"/>
  <c r="AB266" i="14"/>
  <c r="AA266" i="14"/>
  <c r="AE265" i="14"/>
  <c r="AD265" i="14"/>
  <c r="AC265" i="14"/>
  <c r="AB265" i="14"/>
  <c r="AE264" i="14"/>
  <c r="AD264" i="14"/>
  <c r="AC264" i="14"/>
  <c r="AJ264" i="14" s="1"/>
  <c r="AC263" i="14"/>
  <c r="AB263" i="14"/>
  <c r="AA263" i="14"/>
  <c r="Z263" i="14"/>
  <c r="AD262" i="14"/>
  <c r="AC262" i="14"/>
  <c r="AB262" i="14"/>
  <c r="AA262" i="14"/>
  <c r="Z262" i="14"/>
  <c r="AE261" i="14"/>
  <c r="AD261" i="14"/>
  <c r="AC261" i="14"/>
  <c r="AB261" i="14"/>
  <c r="AA261" i="14"/>
  <c r="Z261" i="14"/>
  <c r="AE260" i="14"/>
  <c r="AD260" i="14"/>
  <c r="AC260" i="14"/>
  <c r="AB260" i="14"/>
  <c r="AA260" i="14"/>
  <c r="AE259" i="14"/>
  <c r="AD259" i="14"/>
  <c r="AC259" i="14"/>
  <c r="AB259" i="14"/>
  <c r="AE258" i="14"/>
  <c r="AD258" i="14"/>
  <c r="AC258" i="14"/>
  <c r="AC257" i="14"/>
  <c r="AB257" i="14"/>
  <c r="AA257" i="14"/>
  <c r="Z257" i="14"/>
  <c r="AD256" i="14"/>
  <c r="AC256" i="14"/>
  <c r="AB256" i="14"/>
  <c r="AA256" i="14"/>
  <c r="Z256" i="14"/>
  <c r="AE255" i="14"/>
  <c r="AD255" i="14"/>
  <c r="AC255" i="14"/>
  <c r="AB255" i="14"/>
  <c r="AA255" i="14"/>
  <c r="Z255" i="14"/>
  <c r="AD254" i="14"/>
  <c r="AC254" i="14"/>
  <c r="AB254" i="14"/>
  <c r="AA254" i="14"/>
  <c r="AD253" i="14"/>
  <c r="AC253" i="14"/>
  <c r="AB253" i="14"/>
  <c r="AB252" i="14"/>
  <c r="AA252" i="14"/>
  <c r="Z252" i="14"/>
  <c r="AJ252" i="14" s="1"/>
  <c r="AC251" i="14"/>
  <c r="AB251" i="14"/>
  <c r="AA251" i="14"/>
  <c r="Z251" i="14"/>
  <c r="AD250" i="14"/>
  <c r="AC250" i="14"/>
  <c r="AB250" i="14"/>
  <c r="AA250" i="14"/>
  <c r="Z250" i="14"/>
  <c r="AD249" i="14"/>
  <c r="AC249" i="14"/>
  <c r="AB249" i="14"/>
  <c r="AA249" i="14"/>
  <c r="AD248" i="14"/>
  <c r="AC248" i="14"/>
  <c r="AB248" i="14"/>
  <c r="AJ248" i="14" s="1"/>
  <c r="AB247" i="14"/>
  <c r="AA247" i="14"/>
  <c r="Z247" i="14"/>
  <c r="AC246" i="14"/>
  <c r="AB246" i="14"/>
  <c r="AA246" i="14"/>
  <c r="Z246" i="14"/>
  <c r="AD245" i="14"/>
  <c r="AC245" i="14"/>
  <c r="AB245" i="14"/>
  <c r="AA245" i="14"/>
  <c r="Z245" i="14"/>
  <c r="AD244" i="14"/>
  <c r="AC244" i="14"/>
  <c r="AB244" i="14"/>
  <c r="AA244" i="14"/>
  <c r="AD243" i="14"/>
  <c r="AC243" i="14"/>
  <c r="AB243" i="14"/>
  <c r="AB242" i="14"/>
  <c r="AA242" i="14"/>
  <c r="Z242" i="14"/>
  <c r="AC241" i="14"/>
  <c r="AB241" i="14"/>
  <c r="AA241" i="14"/>
  <c r="Z241" i="14"/>
  <c r="AD240" i="14"/>
  <c r="AC240" i="14"/>
  <c r="AB240" i="14"/>
  <c r="AA240" i="14"/>
  <c r="Z240" i="14"/>
  <c r="AD239" i="14"/>
  <c r="AC239" i="14"/>
  <c r="AB239" i="14"/>
  <c r="AA239" i="14"/>
  <c r="AD238" i="14"/>
  <c r="AC238" i="14"/>
  <c r="AB238" i="14"/>
  <c r="AB237" i="14"/>
  <c r="AA237" i="14"/>
  <c r="Z237" i="14"/>
  <c r="AC236" i="14"/>
  <c r="AB236" i="14"/>
  <c r="AA236" i="14"/>
  <c r="Z236" i="14"/>
  <c r="AD235" i="14"/>
  <c r="AC235" i="14"/>
  <c r="AB235" i="14"/>
  <c r="AA235" i="14"/>
  <c r="Z235" i="14"/>
  <c r="AD234" i="14"/>
  <c r="AC234" i="14"/>
  <c r="AB234" i="14"/>
  <c r="AA234" i="14"/>
  <c r="AD233" i="14"/>
  <c r="AC233" i="14"/>
  <c r="AB233" i="14"/>
  <c r="AB232" i="14"/>
  <c r="AA232" i="14"/>
  <c r="Z232" i="14"/>
  <c r="AC231" i="14"/>
  <c r="AB231" i="14"/>
  <c r="AA231" i="14"/>
  <c r="AD230" i="14"/>
  <c r="AC230" i="14"/>
  <c r="AB230" i="14"/>
  <c r="AA230" i="14"/>
  <c r="Z230" i="14"/>
  <c r="AD229" i="14"/>
  <c r="AC229" i="14"/>
  <c r="AB229" i="14"/>
  <c r="AA229" i="14"/>
  <c r="AD228" i="14"/>
  <c r="AC228" i="14"/>
  <c r="AB228" i="14"/>
  <c r="AB227" i="14"/>
  <c r="AA227" i="14"/>
  <c r="Z227" i="14"/>
  <c r="AI227" i="14" s="1"/>
  <c r="AC226" i="14"/>
  <c r="AB226" i="14"/>
  <c r="AA226" i="14"/>
  <c r="Z226" i="14"/>
  <c r="AD225" i="14"/>
  <c r="AC225" i="14"/>
  <c r="AB225" i="14"/>
  <c r="AA225" i="14"/>
  <c r="Z225" i="14"/>
  <c r="AC224" i="14"/>
  <c r="AB224" i="14"/>
  <c r="AA224" i="14"/>
  <c r="Z224" i="14"/>
  <c r="AC223" i="14"/>
  <c r="AB223" i="14"/>
  <c r="AA223" i="14"/>
  <c r="Z223" i="14"/>
  <c r="AC222" i="14"/>
  <c r="AB222" i="14"/>
  <c r="AA222" i="14"/>
  <c r="AC221" i="14"/>
  <c r="AB221" i="14"/>
  <c r="AC220" i="14"/>
  <c r="AB220" i="14"/>
  <c r="AA220" i="14"/>
  <c r="Z220" i="14"/>
  <c r="AC219" i="14"/>
  <c r="AB219" i="14"/>
  <c r="AA219" i="14"/>
  <c r="Z219" i="14"/>
  <c r="AC218" i="14"/>
  <c r="AB218" i="14"/>
  <c r="AA218" i="14"/>
  <c r="AC217" i="14"/>
  <c r="AB217" i="14"/>
  <c r="AC216" i="14"/>
  <c r="AB216" i="14"/>
  <c r="AA216" i="14"/>
  <c r="Z216" i="14"/>
  <c r="AC215" i="14"/>
  <c r="AB215" i="14"/>
  <c r="AA215" i="14"/>
  <c r="Z215" i="14"/>
  <c r="AC214" i="14"/>
  <c r="AB214" i="14"/>
  <c r="AA214" i="14"/>
  <c r="AC213" i="14"/>
  <c r="AB213" i="14"/>
  <c r="AC212" i="14"/>
  <c r="AB212" i="14"/>
  <c r="AA212" i="14"/>
  <c r="Z212" i="14"/>
  <c r="AC211" i="14"/>
  <c r="AB211" i="14"/>
  <c r="AA211" i="14"/>
  <c r="Z211" i="14"/>
  <c r="AC210" i="14"/>
  <c r="AB210" i="14"/>
  <c r="AA210" i="14"/>
  <c r="AC209" i="14"/>
  <c r="AI209" i="14" s="1"/>
  <c r="AB209" i="14"/>
  <c r="AC208" i="14"/>
  <c r="AB208" i="14"/>
  <c r="AA208" i="14"/>
  <c r="Z208" i="14"/>
  <c r="AC207" i="14"/>
  <c r="AB207" i="14"/>
  <c r="AA207" i="14"/>
  <c r="Z207" i="14"/>
  <c r="AC206" i="14"/>
  <c r="AB206" i="14"/>
  <c r="AA206" i="14"/>
  <c r="AC205" i="14"/>
  <c r="AB205" i="14"/>
  <c r="AC204" i="14"/>
  <c r="AB204" i="14"/>
  <c r="AA204" i="14"/>
  <c r="Z204" i="14"/>
  <c r="AC203" i="14"/>
  <c r="AB203" i="14"/>
  <c r="AA203" i="14"/>
  <c r="Z203" i="14"/>
  <c r="AC202" i="14"/>
  <c r="AB202" i="14"/>
  <c r="AA202" i="14"/>
  <c r="AC201" i="14"/>
  <c r="AB201" i="14"/>
  <c r="AC200" i="14"/>
  <c r="AB200" i="14"/>
  <c r="AA200" i="14"/>
  <c r="Z200" i="14"/>
  <c r="AC199" i="14"/>
  <c r="AB199" i="14"/>
  <c r="AA199" i="14"/>
  <c r="Z199" i="14"/>
  <c r="AC198" i="14"/>
  <c r="AB198" i="14"/>
  <c r="AA198" i="14"/>
  <c r="AC197" i="14"/>
  <c r="AB197" i="14"/>
  <c r="AC196" i="14"/>
  <c r="AB196" i="14"/>
  <c r="AA196" i="14"/>
  <c r="Z196" i="14"/>
  <c r="AC195" i="14"/>
  <c r="AB195" i="14"/>
  <c r="AA195" i="14"/>
  <c r="Z195" i="14"/>
  <c r="AB194" i="14"/>
  <c r="AA194" i="14"/>
  <c r="AA193" i="14"/>
  <c r="Z193" i="14"/>
  <c r="AB192" i="14"/>
  <c r="AA192" i="14"/>
  <c r="Z192" i="14"/>
  <c r="AB191" i="14"/>
  <c r="AA191" i="14"/>
  <c r="AA190" i="14"/>
  <c r="AI190" i="14" s="1"/>
  <c r="AB189" i="14"/>
  <c r="AA189" i="14"/>
  <c r="Z189" i="14"/>
  <c r="AB188" i="14"/>
  <c r="AA188" i="14"/>
  <c r="AA187" i="14"/>
  <c r="Z187" i="14"/>
  <c r="AB186" i="14"/>
  <c r="AA186" i="14"/>
  <c r="Z186" i="14"/>
  <c r="AB185" i="14"/>
  <c r="AA185" i="14"/>
  <c r="AA184" i="14"/>
  <c r="Z184" i="14"/>
  <c r="AB183" i="14"/>
  <c r="AA183" i="14"/>
  <c r="Z183" i="14"/>
  <c r="AB182" i="14"/>
  <c r="AA182" i="14"/>
  <c r="AA181" i="14"/>
  <c r="Z181" i="14"/>
  <c r="AB180" i="14"/>
  <c r="AA180" i="14"/>
  <c r="Z180" i="14"/>
  <c r="AB179" i="14"/>
  <c r="AA179" i="14"/>
  <c r="AA178" i="14"/>
  <c r="Z178" i="14"/>
  <c r="AB177" i="14"/>
  <c r="AA177" i="14"/>
  <c r="Z177" i="14"/>
  <c r="AB176" i="14"/>
  <c r="AA176" i="14"/>
  <c r="AA175" i="14"/>
  <c r="Z175" i="14"/>
  <c r="AB174" i="14"/>
  <c r="AA174" i="14"/>
  <c r="Z174" i="14"/>
  <c r="AB173" i="14"/>
  <c r="AA173" i="14"/>
  <c r="AA172" i="14"/>
  <c r="Z172" i="14"/>
  <c r="AB171" i="14"/>
  <c r="AA171" i="14"/>
  <c r="Z171" i="14"/>
  <c r="AB170" i="14"/>
  <c r="AA170" i="14"/>
  <c r="AA169" i="14"/>
  <c r="Z169" i="14"/>
  <c r="AB168" i="14"/>
  <c r="AA168" i="14"/>
  <c r="Z168" i="14"/>
  <c r="AB167" i="14"/>
  <c r="AA167" i="14"/>
  <c r="AI167" i="14" s="1"/>
  <c r="AA166" i="14"/>
  <c r="Z166" i="14"/>
  <c r="AB165" i="14"/>
  <c r="AA165" i="14"/>
  <c r="Z165" i="14"/>
  <c r="AA164" i="14"/>
  <c r="AI164" i="14" s="1"/>
  <c r="AA163" i="14"/>
  <c r="Z163" i="14"/>
  <c r="AA162" i="14"/>
  <c r="AI162" i="14" s="1"/>
  <c r="AA161" i="14"/>
  <c r="Z161" i="14"/>
  <c r="AA160" i="14"/>
  <c r="AI160" i="14" s="1"/>
  <c r="AA159" i="14"/>
  <c r="Z159" i="14"/>
  <c r="AA158" i="14"/>
  <c r="AI158" i="14" s="1"/>
  <c r="AA157" i="14"/>
  <c r="Z157" i="14"/>
  <c r="AA156" i="14"/>
  <c r="AI156" i="14" s="1"/>
  <c r="AA155" i="14"/>
  <c r="Z155" i="14"/>
  <c r="AA154" i="14"/>
  <c r="AI154" i="14" s="1"/>
  <c r="AA153" i="14"/>
  <c r="Z153" i="14"/>
  <c r="AA152" i="14"/>
  <c r="AI152" i="14" s="1"/>
  <c r="AA151" i="14"/>
  <c r="Z151" i="14"/>
  <c r="AA150" i="14"/>
  <c r="AI150" i="14" s="1"/>
  <c r="AA149" i="14"/>
  <c r="Z149" i="14"/>
  <c r="AA148" i="14"/>
  <c r="AI148" i="14" s="1"/>
  <c r="AA147" i="14"/>
  <c r="Z147" i="14"/>
  <c r="AA146" i="14"/>
  <c r="AI146" i="14" s="1"/>
  <c r="AA145" i="14"/>
  <c r="Z145" i="14"/>
  <c r="AA144" i="14"/>
  <c r="AI144" i="14" s="1"/>
  <c r="AA143" i="14"/>
  <c r="Z143" i="14"/>
  <c r="AA142" i="14"/>
  <c r="AI142" i="14" s="1"/>
  <c r="AA141" i="14"/>
  <c r="Z141" i="14"/>
  <c r="AA140" i="14"/>
  <c r="AI140" i="14" s="1"/>
  <c r="AA139" i="14"/>
  <c r="Z139" i="14"/>
  <c r="AA138" i="14"/>
  <c r="AI138" i="14" s="1"/>
  <c r="AA137" i="14"/>
  <c r="Z137" i="14"/>
  <c r="AA136" i="14"/>
  <c r="AI136" i="14" s="1"/>
  <c r="AA135" i="14"/>
  <c r="Z135" i="14"/>
  <c r="Z134" i="14"/>
  <c r="AI134" i="14" s="1"/>
  <c r="Z133" i="14"/>
  <c r="AI133" i="14" s="1"/>
  <c r="Z132" i="14"/>
  <c r="AI132" i="14" s="1"/>
  <c r="Z131" i="14"/>
  <c r="AI131" i="14" s="1"/>
  <c r="Z130" i="14"/>
  <c r="AI130" i="14" s="1"/>
  <c r="Z129" i="14"/>
  <c r="AI129" i="14" s="1"/>
  <c r="Z128" i="14"/>
  <c r="AI128" i="14" s="1"/>
  <c r="Z127" i="14"/>
  <c r="AI127" i="14" s="1"/>
  <c r="Z126" i="14"/>
  <c r="AI126" i="14" s="1"/>
  <c r="Z125" i="14"/>
  <c r="AI125" i="14" s="1"/>
  <c r="Z124" i="14"/>
  <c r="AI124" i="14" s="1"/>
  <c r="Z123" i="14"/>
  <c r="AI123" i="14" s="1"/>
  <c r="Z122" i="14"/>
  <c r="AI122" i="14" s="1"/>
  <c r="Z121" i="14"/>
  <c r="AI121" i="14" s="1"/>
  <c r="Z120" i="14"/>
  <c r="AI120" i="14" s="1"/>
  <c r="Z119" i="14"/>
  <c r="AI119" i="14" s="1"/>
  <c r="Z118" i="14"/>
  <c r="AI118" i="14" s="1"/>
  <c r="Z117" i="14"/>
  <c r="AI117" i="14" s="1"/>
  <c r="Z116" i="14"/>
  <c r="AI116" i="14" s="1"/>
  <c r="Z115" i="14"/>
  <c r="AI115" i="14" s="1"/>
  <c r="Z114" i="14"/>
  <c r="AI114" i="14" s="1"/>
  <c r="Z113" i="14"/>
  <c r="AI113" i="14" s="1"/>
  <c r="Z112" i="14"/>
  <c r="AI112" i="14" s="1"/>
  <c r="Z111" i="14"/>
  <c r="AI111" i="14" s="1"/>
  <c r="Z110" i="14"/>
  <c r="AI110" i="14" s="1"/>
  <c r="Z109" i="14"/>
  <c r="AI109" i="14" s="1"/>
  <c r="Z108" i="14"/>
  <c r="AI108" i="14" s="1"/>
  <c r="Z107" i="14"/>
  <c r="AI107" i="14" s="1"/>
  <c r="Z106" i="14"/>
  <c r="AI106" i="14" s="1"/>
  <c r="Z105" i="14"/>
  <c r="AI105" i="14" s="1"/>
  <c r="Z104" i="14"/>
  <c r="AI104" i="14" s="1"/>
  <c r="Z103" i="14"/>
  <c r="AI103" i="14" s="1"/>
  <c r="Z102" i="14"/>
  <c r="AI102" i="14" s="1"/>
  <c r="Z101" i="14"/>
  <c r="AI101" i="14" s="1"/>
  <c r="Z100" i="14"/>
  <c r="AI100" i="14" s="1"/>
  <c r="Z99" i="14"/>
  <c r="AI99" i="14" s="1"/>
  <c r="Z98" i="14"/>
  <c r="AI98" i="14" s="1"/>
  <c r="Z97" i="14"/>
  <c r="AI97" i="14" s="1"/>
  <c r="Z96" i="14"/>
  <c r="AI96" i="14" s="1"/>
  <c r="Z95" i="14"/>
  <c r="AI95" i="14" s="1"/>
  <c r="Z94" i="14"/>
  <c r="AI94" i="14" s="1"/>
  <c r="Z93" i="14"/>
  <c r="AI93" i="14" s="1"/>
  <c r="Z92" i="14"/>
  <c r="AI92" i="14" s="1"/>
  <c r="Z91" i="14"/>
  <c r="AI91" i="14" s="1"/>
  <c r="Z90" i="14"/>
  <c r="AI90" i="14" s="1"/>
  <c r="Z89" i="14"/>
  <c r="AI89" i="14" s="1"/>
  <c r="Z88" i="14"/>
  <c r="AI88" i="14" s="1"/>
  <c r="Z87" i="14"/>
  <c r="AI87" i="14" s="1"/>
  <c r="Z86" i="14"/>
  <c r="AI86" i="14" s="1"/>
  <c r="Z85" i="14"/>
  <c r="AI85" i="14" s="1"/>
  <c r="Z84" i="14"/>
  <c r="AI84" i="14" s="1"/>
  <c r="Z83" i="14"/>
  <c r="AI83" i="14" s="1"/>
  <c r="Z82" i="14"/>
  <c r="AI82" i="14" s="1"/>
  <c r="Z81" i="14"/>
  <c r="AI81" i="14" s="1"/>
  <c r="Z80" i="14"/>
  <c r="AI80" i="14" s="1"/>
  <c r="Z79" i="14"/>
  <c r="AI79" i="14" s="1"/>
  <c r="Z78" i="14"/>
  <c r="AI78" i="14" s="1"/>
  <c r="Z77" i="14"/>
  <c r="AI77" i="14" s="1"/>
  <c r="Z76" i="14"/>
  <c r="AI76" i="14" s="1"/>
  <c r="O50" i="14"/>
  <c r="N50" i="14"/>
  <c r="M50" i="14"/>
  <c r="L50" i="14"/>
  <c r="K50" i="14"/>
  <c r="J50" i="14"/>
  <c r="I50" i="14"/>
  <c r="H50" i="14"/>
  <c r="G50" i="14"/>
  <c r="F50" i="14"/>
  <c r="E50" i="14"/>
  <c r="S45" i="14"/>
  <c r="S44" i="14"/>
  <c r="S43" i="14"/>
  <c r="S42" i="14"/>
  <c r="D40" i="14"/>
  <c r="S40" i="14" s="1"/>
  <c r="S39" i="14"/>
  <c r="S38" i="14"/>
  <c r="P35" i="14"/>
  <c r="K35" i="14"/>
  <c r="I35" i="14"/>
  <c r="G35" i="14"/>
  <c r="E35" i="14"/>
  <c r="Q28" i="14"/>
  <c r="O28" i="14"/>
  <c r="M28" i="14"/>
  <c r="K28" i="14"/>
  <c r="I28" i="14"/>
  <c r="G28" i="14"/>
  <c r="T9" i="14"/>
  <c r="P10" i="11" l="1"/>
  <c r="K10" i="11"/>
  <c r="F10" i="11"/>
  <c r="F12" i="11"/>
  <c r="F13" i="11"/>
  <c r="N12" i="11"/>
  <c r="AI182" i="14"/>
  <c r="AI141" i="14"/>
  <c r="AI137" i="14"/>
  <c r="AI153" i="14"/>
  <c r="AI143" i="14"/>
  <c r="AI178" i="14"/>
  <c r="AI205" i="14"/>
  <c r="AJ217" i="14"/>
  <c r="AJ224" i="14"/>
  <c r="AJ233" i="14"/>
  <c r="AI245" i="14"/>
  <c r="AJ295" i="14"/>
  <c r="AI171" i="14"/>
  <c r="AI165" i="14"/>
  <c r="AJ211" i="14"/>
  <c r="AJ305" i="14"/>
  <c r="AI157" i="14"/>
  <c r="AI253" i="14"/>
  <c r="AI166" i="14"/>
  <c r="AJ214" i="14"/>
  <c r="AI296" i="14"/>
  <c r="AI187" i="14"/>
  <c r="AI191" i="14"/>
  <c r="AI202" i="14"/>
  <c r="AJ463" i="14"/>
  <c r="AI169" i="14"/>
  <c r="AI186" i="14"/>
  <c r="AI189" i="14"/>
  <c r="AI258" i="14"/>
  <c r="AI306" i="14"/>
  <c r="AJ381" i="14"/>
  <c r="AI194" i="14"/>
  <c r="AI264" i="14"/>
  <c r="AI149" i="14"/>
  <c r="AI159" i="14"/>
  <c r="AJ254" i="14"/>
  <c r="AI277" i="14"/>
  <c r="AI145" i="14"/>
  <c r="AI175" i="14"/>
  <c r="AJ205" i="14"/>
  <c r="AI217" i="14"/>
  <c r="AJ250" i="14"/>
  <c r="AJ270" i="14"/>
  <c r="AI275" i="14"/>
  <c r="AJ455" i="14"/>
  <c r="AI462" i="14"/>
  <c r="AI464" i="14"/>
  <c r="AI470" i="14"/>
  <c r="AI472" i="14"/>
  <c r="AI303" i="14"/>
  <c r="AI358" i="14"/>
  <c r="AI382" i="14"/>
  <c r="AI139" i="14"/>
  <c r="AI170" i="14"/>
  <c r="AI177" i="14"/>
  <c r="AI180" i="14"/>
  <c r="AI199" i="14"/>
  <c r="AI201" i="14"/>
  <c r="AI218" i="14"/>
  <c r="AJ234" i="14"/>
  <c r="AI238" i="14"/>
  <c r="AI242" i="14"/>
  <c r="AI246" i="14"/>
  <c r="AI268" i="14"/>
  <c r="AI272" i="14"/>
  <c r="AJ372" i="14"/>
  <c r="AI422" i="14"/>
  <c r="AI438" i="14"/>
  <c r="AJ445" i="14"/>
  <c r="AJ453" i="14"/>
  <c r="AJ495" i="14"/>
  <c r="AJ363" i="14"/>
  <c r="AI204" i="14"/>
  <c r="AI221" i="14"/>
  <c r="AJ232" i="14"/>
  <c r="AJ263" i="14"/>
  <c r="AI265" i="14"/>
  <c r="AI267" i="14"/>
  <c r="AJ279" i="14"/>
  <c r="AJ282" i="14"/>
  <c r="AI287" i="14"/>
  <c r="AJ292" i="14"/>
  <c r="AJ308" i="14"/>
  <c r="AJ354" i="14"/>
  <c r="AJ427" i="14"/>
  <c r="AJ435" i="14"/>
  <c r="E40" i="14"/>
  <c r="AI184" i="14"/>
  <c r="AI197" i="14"/>
  <c r="AJ207" i="14"/>
  <c r="AJ219" i="14"/>
  <c r="AJ313" i="14"/>
  <c r="AI321" i="14"/>
  <c r="AI329" i="14"/>
  <c r="AI337" i="14"/>
  <c r="AJ345" i="14"/>
  <c r="AI347" i="14"/>
  <c r="AJ418" i="14"/>
  <c r="AJ426" i="14"/>
  <c r="AI486" i="14"/>
  <c r="AI176" i="14"/>
  <c r="AJ208" i="14"/>
  <c r="AJ436" i="14"/>
  <c r="AI151" i="14"/>
  <c r="AI198" i="14"/>
  <c r="AI210" i="14"/>
  <c r="AJ262" i="14"/>
  <c r="AJ280" i="14"/>
  <c r="AJ283" i="14"/>
  <c r="AJ286" i="14"/>
  <c r="AJ310" i="14"/>
  <c r="AJ409" i="14"/>
  <c r="AI411" i="14"/>
  <c r="AJ417" i="14"/>
  <c r="AJ482" i="14"/>
  <c r="AJ444" i="14"/>
  <c r="AI147" i="14"/>
  <c r="AJ210" i="14"/>
  <c r="AI220" i="14"/>
  <c r="AJ257" i="14"/>
  <c r="AJ259" i="14"/>
  <c r="AI273" i="14"/>
  <c r="AJ274" i="14"/>
  <c r="AJ278" i="14"/>
  <c r="AJ281" i="14"/>
  <c r="AI307" i="14"/>
  <c r="AJ391" i="14"/>
  <c r="AI400" i="14"/>
  <c r="AI406" i="14"/>
  <c r="AI408" i="14"/>
  <c r="AJ473" i="14"/>
  <c r="AI475" i="14"/>
  <c r="AI223" i="14"/>
  <c r="AJ227" i="14"/>
  <c r="AJ229" i="14"/>
  <c r="AI232" i="14"/>
  <c r="AJ238" i="14"/>
  <c r="AJ242" i="14"/>
  <c r="AJ245" i="14"/>
  <c r="AI248" i="14"/>
  <c r="AI256" i="14"/>
  <c r="AJ266" i="14"/>
  <c r="AJ271" i="14"/>
  <c r="AJ291" i="14"/>
  <c r="AJ298" i="14"/>
  <c r="AI320" i="14"/>
  <c r="AI328" i="14"/>
  <c r="AI336" i="14"/>
  <c r="AI344" i="14"/>
  <c r="AJ350" i="14"/>
  <c r="AJ351" i="14"/>
  <c r="AI360" i="14"/>
  <c r="AJ369" i="14"/>
  <c r="AI371" i="14"/>
  <c r="AJ378" i="14"/>
  <c r="AJ387" i="14"/>
  <c r="AJ396" i="14"/>
  <c r="AJ405" i="14"/>
  <c r="AJ414" i="14"/>
  <c r="AJ415" i="14"/>
  <c r="AI424" i="14"/>
  <c r="AJ433" i="14"/>
  <c r="AI435" i="14"/>
  <c r="AJ442" i="14"/>
  <c r="AJ451" i="14"/>
  <c r="AJ460" i="14"/>
  <c r="AJ469" i="14"/>
  <c r="AJ478" i="14"/>
  <c r="AJ479" i="14"/>
  <c r="AI155" i="14"/>
  <c r="AI163" i="14"/>
  <c r="AI172" i="14"/>
  <c r="AI185" i="14"/>
  <c r="AI188" i="14"/>
  <c r="AI219" i="14"/>
  <c r="AJ239" i="14"/>
  <c r="AJ243" i="14"/>
  <c r="AJ246" i="14"/>
  <c r="AI249" i="14"/>
  <c r="AI252" i="14"/>
  <c r="AI257" i="14"/>
  <c r="AI269" i="14"/>
  <c r="AI280" i="14"/>
  <c r="AJ287" i="14"/>
  <c r="AI295" i="14"/>
  <c r="AI297" i="14"/>
  <c r="AI301" i="14"/>
  <c r="AI305" i="14"/>
  <c r="AJ309" i="14"/>
  <c r="AJ317" i="14"/>
  <c r="AJ325" i="14"/>
  <c r="AJ333" i="14"/>
  <c r="AJ341" i="14"/>
  <c r="AJ349" i="14"/>
  <c r="AJ358" i="14"/>
  <c r="AJ359" i="14"/>
  <c r="AI368" i="14"/>
  <c r="AJ377" i="14"/>
  <c r="AI379" i="14"/>
  <c r="AJ386" i="14"/>
  <c r="AJ395" i="14"/>
  <c r="AJ404" i="14"/>
  <c r="AJ413" i="14"/>
  <c r="AJ422" i="14"/>
  <c r="AJ423" i="14"/>
  <c r="AI432" i="14"/>
  <c r="AJ441" i="14"/>
  <c r="AI443" i="14"/>
  <c r="AJ450" i="14"/>
  <c r="AJ459" i="14"/>
  <c r="AJ468" i="14"/>
  <c r="AJ477" i="14"/>
  <c r="AJ488" i="14"/>
  <c r="AJ489" i="14"/>
  <c r="AJ492" i="14"/>
  <c r="AI173" i="14"/>
  <c r="AI179" i="14"/>
  <c r="AI192" i="14"/>
  <c r="AI206" i="14"/>
  <c r="AJ221" i="14"/>
  <c r="AI231" i="14"/>
  <c r="AI235" i="14"/>
  <c r="AJ241" i="14"/>
  <c r="AJ247" i="14"/>
  <c r="AJ251" i="14"/>
  <c r="AJ253" i="14"/>
  <c r="AJ255" i="14"/>
  <c r="AJ258" i="14"/>
  <c r="AI260" i="14"/>
  <c r="AJ273" i="14"/>
  <c r="AI284" i="14"/>
  <c r="AI286" i="14"/>
  <c r="AJ288" i="14"/>
  <c r="AJ290" i="14"/>
  <c r="AJ294" i="14"/>
  <c r="AJ297" i="14"/>
  <c r="AJ301" i="14"/>
  <c r="AJ303" i="14"/>
  <c r="AI304" i="14"/>
  <c r="AI311" i="14"/>
  <c r="AJ315" i="14"/>
  <c r="AJ316" i="14"/>
  <c r="AJ323" i="14"/>
  <c r="AJ324" i="14"/>
  <c r="AJ331" i="14"/>
  <c r="AJ332" i="14"/>
  <c r="AJ339" i="14"/>
  <c r="AJ340" i="14"/>
  <c r="AJ348" i="14"/>
  <c r="AJ357" i="14"/>
  <c r="AJ366" i="14"/>
  <c r="AJ367" i="14"/>
  <c r="AI376" i="14"/>
  <c r="AJ385" i="14"/>
  <c r="AI387" i="14"/>
  <c r="AJ394" i="14"/>
  <c r="AJ403" i="14"/>
  <c r="AJ412" i="14"/>
  <c r="AJ421" i="14"/>
  <c r="AJ430" i="14"/>
  <c r="AJ431" i="14"/>
  <c r="AI440" i="14"/>
  <c r="AJ449" i="14"/>
  <c r="AI451" i="14"/>
  <c r="AJ458" i="14"/>
  <c r="AJ467" i="14"/>
  <c r="AJ476" i="14"/>
  <c r="AJ487" i="14"/>
  <c r="AI489" i="14"/>
  <c r="AI490" i="14"/>
  <c r="AJ491" i="14"/>
  <c r="AI224" i="14"/>
  <c r="AJ268" i="14"/>
  <c r="AJ300" i="14"/>
  <c r="AJ322" i="14"/>
  <c r="AJ330" i="14"/>
  <c r="AJ338" i="14"/>
  <c r="AJ347" i="14"/>
  <c r="AJ356" i="14"/>
  <c r="AJ365" i="14"/>
  <c r="AJ374" i="14"/>
  <c r="AJ375" i="14"/>
  <c r="AI384" i="14"/>
  <c r="AJ393" i="14"/>
  <c r="AI395" i="14"/>
  <c r="AJ402" i="14"/>
  <c r="AJ411" i="14"/>
  <c r="AJ420" i="14"/>
  <c r="AJ429" i="14"/>
  <c r="AJ438" i="14"/>
  <c r="AJ439" i="14"/>
  <c r="AI448" i="14"/>
  <c r="AJ457" i="14"/>
  <c r="AI459" i="14"/>
  <c r="AJ466" i="14"/>
  <c r="AJ475" i="14"/>
  <c r="AJ484" i="14"/>
  <c r="AJ490" i="14"/>
  <c r="AI135" i="14"/>
  <c r="AI174" i="14"/>
  <c r="AI195" i="14"/>
  <c r="AJ209" i="14"/>
  <c r="AI213" i="14"/>
  <c r="AI222" i="14"/>
  <c r="AJ226" i="14"/>
  <c r="AJ228" i="14"/>
  <c r="AI230" i="14"/>
  <c r="AJ231" i="14"/>
  <c r="AJ237" i="14"/>
  <c r="AJ244" i="14"/>
  <c r="AJ249" i="14"/>
  <c r="AI263" i="14"/>
  <c r="AJ269" i="14"/>
  <c r="AJ272" i="14"/>
  <c r="AI274" i="14"/>
  <c r="AI276" i="14"/>
  <c r="AI293" i="14"/>
  <c r="AJ296" i="14"/>
  <c r="AJ299" i="14"/>
  <c r="AI300" i="14"/>
  <c r="AJ304" i="14"/>
  <c r="AJ306" i="14"/>
  <c r="AJ307" i="14"/>
  <c r="AJ314" i="14"/>
  <c r="AJ319" i="14"/>
  <c r="AJ327" i="14"/>
  <c r="AJ335" i="14"/>
  <c r="AJ343" i="14"/>
  <c r="AJ346" i="14"/>
  <c r="AJ355" i="14"/>
  <c r="AJ364" i="14"/>
  <c r="AJ373" i="14"/>
  <c r="AJ382" i="14"/>
  <c r="AJ383" i="14"/>
  <c r="AI390" i="14"/>
  <c r="AI392" i="14"/>
  <c r="AJ401" i="14"/>
  <c r="AI403" i="14"/>
  <c r="AJ410" i="14"/>
  <c r="AJ419" i="14"/>
  <c r="AJ428" i="14"/>
  <c r="AJ437" i="14"/>
  <c r="AJ446" i="14"/>
  <c r="AJ447" i="14"/>
  <c r="AI454" i="14"/>
  <c r="AI456" i="14"/>
  <c r="AJ465" i="14"/>
  <c r="AI467" i="14"/>
  <c r="AJ474" i="14"/>
  <c r="AJ494" i="14"/>
  <c r="AI196" i="14"/>
  <c r="AJ204" i="14"/>
  <c r="AJ220" i="14"/>
  <c r="AI483" i="14"/>
  <c r="S46" i="14"/>
  <c r="AG52" i="14" s="1"/>
  <c r="AI161" i="14"/>
  <c r="AI168" i="14"/>
  <c r="AI183" i="14"/>
  <c r="AI193" i="14"/>
  <c r="AJ203" i="14"/>
  <c r="AI214" i="14"/>
  <c r="AJ218" i="14"/>
  <c r="AJ235" i="14"/>
  <c r="AJ240" i="14"/>
  <c r="AJ267" i="14"/>
  <c r="AI279" i="14"/>
  <c r="AJ284" i="14"/>
  <c r="AI292" i="14"/>
  <c r="AI299" i="14"/>
  <c r="AI308" i="14"/>
  <c r="AJ353" i="14"/>
  <c r="AI355" i="14"/>
  <c r="AJ362" i="14"/>
  <c r="AJ371" i="14"/>
  <c r="AJ380" i="14"/>
  <c r="AJ389" i="14"/>
  <c r="AJ398" i="14"/>
  <c r="AJ399" i="14"/>
  <c r="AI419" i="14"/>
  <c r="AJ481" i="14"/>
  <c r="AJ483" i="14"/>
  <c r="AI181" i="14"/>
  <c r="AI211" i="14"/>
  <c r="AJ223" i="14"/>
  <c r="AJ225" i="14"/>
  <c r="AI228" i="14"/>
  <c r="AI234" i="14"/>
  <c r="AJ236" i="14"/>
  <c r="AI261" i="14"/>
  <c r="AJ275" i="14"/>
  <c r="AJ277" i="14"/>
  <c r="AI278" i="14"/>
  <c r="AI283" i="14"/>
  <c r="AJ285" i="14"/>
  <c r="AI289" i="14"/>
  <c r="AI291" i="14"/>
  <c r="AI298" i="14"/>
  <c r="AI302" i="14"/>
  <c r="AI312" i="14"/>
  <c r="AJ318" i="14"/>
  <c r="AJ326" i="14"/>
  <c r="AJ334" i="14"/>
  <c r="AJ342" i="14"/>
  <c r="AI350" i="14"/>
  <c r="AI352" i="14"/>
  <c r="AJ361" i="14"/>
  <c r="AI363" i="14"/>
  <c r="AJ370" i="14"/>
  <c r="AJ379" i="14"/>
  <c r="AJ388" i="14"/>
  <c r="AJ397" i="14"/>
  <c r="AJ406" i="14"/>
  <c r="AJ407" i="14"/>
  <c r="AI414" i="14"/>
  <c r="AI416" i="14"/>
  <c r="AJ425" i="14"/>
  <c r="AI427" i="14"/>
  <c r="AJ434" i="14"/>
  <c r="AJ443" i="14"/>
  <c r="AJ452" i="14"/>
  <c r="AJ461" i="14"/>
  <c r="AJ470" i="14"/>
  <c r="AJ471" i="14"/>
  <c r="AI478" i="14"/>
  <c r="AI480" i="14"/>
  <c r="AI485" i="14"/>
  <c r="AI493" i="14"/>
  <c r="AJ216" i="14"/>
  <c r="AI216" i="14"/>
  <c r="AJ202" i="14"/>
  <c r="AI200" i="14"/>
  <c r="AI215" i="14"/>
  <c r="AJ206" i="14"/>
  <c r="AI207" i="14"/>
  <c r="AJ215" i="14"/>
  <c r="AJ212" i="14"/>
  <c r="AI212" i="14"/>
  <c r="AI203" i="14"/>
  <c r="AI208" i="14"/>
  <c r="AJ213" i="14"/>
  <c r="AJ222" i="14"/>
  <c r="AI226" i="14"/>
  <c r="AI229" i="14"/>
  <c r="AJ230" i="14"/>
  <c r="AI240" i="14"/>
  <c r="AI243" i="14"/>
  <c r="AI247" i="14"/>
  <c r="AI251" i="14"/>
  <c r="AI254" i="14"/>
  <c r="AI255" i="14"/>
  <c r="AJ256" i="14"/>
  <c r="AI259" i="14"/>
  <c r="AJ260" i="14"/>
  <c r="AJ261" i="14"/>
  <c r="AJ265" i="14"/>
  <c r="AI270" i="14"/>
  <c r="AJ276" i="14"/>
  <c r="AJ289" i="14"/>
  <c r="AJ293" i="14"/>
  <c r="AJ302" i="14"/>
  <c r="AI310" i="14"/>
  <c r="AJ311" i="14"/>
  <c r="AJ312" i="14"/>
  <c r="AI313" i="14"/>
  <c r="AI314" i="14"/>
  <c r="AI319" i="14"/>
  <c r="AJ320" i="14"/>
  <c r="AJ321" i="14"/>
  <c r="AI322" i="14"/>
  <c r="AI327" i="14"/>
  <c r="AJ328" i="14"/>
  <c r="AJ329" i="14"/>
  <c r="AI330" i="14"/>
  <c r="AI335" i="14"/>
  <c r="AJ336" i="14"/>
  <c r="AJ337" i="14"/>
  <c r="AI338" i="14"/>
  <c r="AI343" i="14"/>
  <c r="AJ344" i="14"/>
  <c r="AI345" i="14"/>
  <c r="AJ352" i="14"/>
  <c r="AI353" i="14"/>
  <c r="AJ360" i="14"/>
  <c r="AI361" i="14"/>
  <c r="AJ368" i="14"/>
  <c r="AI369" i="14"/>
  <c r="AJ376" i="14"/>
  <c r="AI377" i="14"/>
  <c r="AJ384" i="14"/>
  <c r="AI385" i="14"/>
  <c r="AJ392" i="14"/>
  <c r="AI393" i="14"/>
  <c r="AJ400" i="14"/>
  <c r="AI401" i="14"/>
  <c r="AJ408" i="14"/>
  <c r="AI409" i="14"/>
  <c r="AJ416" i="14"/>
  <c r="AI417" i="14"/>
  <c r="AJ424" i="14"/>
  <c r="AI425" i="14"/>
  <c r="AJ432" i="14"/>
  <c r="AI433" i="14"/>
  <c r="AJ440" i="14"/>
  <c r="AI441" i="14"/>
  <c r="AJ448" i="14"/>
  <c r="AI449" i="14"/>
  <c r="AJ456" i="14"/>
  <c r="AI457" i="14"/>
  <c r="AJ464" i="14"/>
  <c r="AI465" i="14"/>
  <c r="AJ472" i="14"/>
  <c r="AI473" i="14"/>
  <c r="AJ480" i="14"/>
  <c r="AI481" i="14"/>
  <c r="AI484" i="14"/>
  <c r="AJ485" i="14"/>
  <c r="AJ486" i="14"/>
  <c r="AI487" i="14"/>
  <c r="AI491" i="14"/>
  <c r="AI492" i="14"/>
  <c r="AJ493" i="14"/>
  <c r="AI236" i="14"/>
  <c r="AI239" i="14"/>
  <c r="AI281" i="14"/>
  <c r="AI288" i="14"/>
  <c r="AI346" i="14"/>
  <c r="AI354" i="14"/>
  <c r="AI362" i="14"/>
  <c r="AI370" i="14"/>
  <c r="AI378" i="14"/>
  <c r="AI386" i="14"/>
  <c r="AI394" i="14"/>
  <c r="AI402" i="14"/>
  <c r="AI410" i="14"/>
  <c r="AI418" i="14"/>
  <c r="AI426" i="14"/>
  <c r="AI434" i="14"/>
  <c r="AI442" i="14"/>
  <c r="AI450" i="14"/>
  <c r="AI458" i="14"/>
  <c r="AI466" i="14"/>
  <c r="AI474" i="14"/>
  <c r="AI482" i="14"/>
  <c r="AI225" i="14"/>
  <c r="AI250" i="14"/>
  <c r="AI315" i="14"/>
  <c r="AI318" i="14"/>
  <c r="AI323" i="14"/>
  <c r="AI326" i="14"/>
  <c r="AI331" i="14"/>
  <c r="AI334" i="14"/>
  <c r="AI339" i="14"/>
  <c r="AI342" i="14"/>
  <c r="AI488" i="14"/>
  <c r="AI316" i="14"/>
  <c r="AI317" i="14"/>
  <c r="AI324" i="14"/>
  <c r="AI325" i="14"/>
  <c r="AI332" i="14"/>
  <c r="AI333" i="14"/>
  <c r="AI340" i="14"/>
  <c r="AI341" i="14"/>
  <c r="AI348" i="14"/>
  <c r="AI356" i="14"/>
  <c r="AI364" i="14"/>
  <c r="AI372" i="14"/>
  <c r="AI380" i="14"/>
  <c r="AI388" i="14"/>
  <c r="AI396" i="14"/>
  <c r="AI404" i="14"/>
  <c r="AI412" i="14"/>
  <c r="AI420" i="14"/>
  <c r="AI428" i="14"/>
  <c r="AI436" i="14"/>
  <c r="AI444" i="14"/>
  <c r="AI452" i="14"/>
  <c r="AI460" i="14"/>
  <c r="AI468" i="14"/>
  <c r="AI476" i="14"/>
  <c r="AI285" i="14"/>
  <c r="AI349" i="14"/>
  <c r="AI357" i="14"/>
  <c r="AI365" i="14"/>
  <c r="AI373" i="14"/>
  <c r="AI381" i="14"/>
  <c r="AI389" i="14"/>
  <c r="AI397" i="14"/>
  <c r="AI405" i="14"/>
  <c r="AI413" i="14"/>
  <c r="AI421" i="14"/>
  <c r="AI429" i="14"/>
  <c r="AI437" i="14"/>
  <c r="AI445" i="14"/>
  <c r="AI453" i="14"/>
  <c r="AI461" i="14"/>
  <c r="AI469" i="14"/>
  <c r="AI477" i="14"/>
  <c r="AI233" i="14"/>
  <c r="AI237" i="14"/>
  <c r="AI241" i="14"/>
  <c r="AI244" i="14"/>
  <c r="AI262" i="14"/>
  <c r="AI266" i="14"/>
  <c r="AI271" i="14"/>
  <c r="AI282" i="14"/>
  <c r="AI290" i="14"/>
  <c r="AI294" i="14"/>
  <c r="AI351" i="14"/>
  <c r="AI359" i="14"/>
  <c r="AI367" i="14"/>
  <c r="AI375" i="14"/>
  <c r="AI383" i="14"/>
  <c r="AI391" i="14"/>
  <c r="AI399" i="14"/>
  <c r="AI407" i="14"/>
  <c r="AI415" i="14"/>
  <c r="AI423" i="14"/>
  <c r="AI431" i="14"/>
  <c r="AI439" i="14"/>
  <c r="AI447" i="14"/>
  <c r="AI455" i="14"/>
  <c r="AI463" i="14"/>
  <c r="AI471" i="14"/>
  <c r="AI479" i="14"/>
  <c r="AI494" i="14"/>
  <c r="AI495" i="14"/>
  <c r="AK52" i="14" l="1"/>
  <c r="P52" i="14"/>
  <c r="P50" i="14" s="1"/>
  <c r="AH52" i="14"/>
  <c r="AI52" i="14"/>
  <c r="AM52" i="14"/>
  <c r="AN52" i="14"/>
  <c r="AJ52" i="14"/>
  <c r="AF52" i="14"/>
  <c r="AL52" i="14"/>
  <c r="AO67" i="14"/>
  <c r="AO52" i="14" l="1"/>
  <c r="D40" i="11" l="1"/>
  <c r="E348" i="11" l="1"/>
  <c r="F348" i="11"/>
  <c r="G348" i="11"/>
  <c r="H348" i="11"/>
  <c r="I348" i="11"/>
  <c r="J348" i="11"/>
  <c r="K348" i="11"/>
  <c r="E349" i="11"/>
  <c r="F349" i="11"/>
  <c r="G349" i="11"/>
  <c r="H349" i="11"/>
  <c r="I349" i="11"/>
  <c r="J349" i="11"/>
  <c r="K349" i="11"/>
  <c r="E350" i="11"/>
  <c r="F350" i="11"/>
  <c r="G350" i="11"/>
  <c r="H350" i="11"/>
  <c r="I350" i="11"/>
  <c r="J350" i="11"/>
  <c r="K350" i="11"/>
  <c r="E351" i="11"/>
  <c r="F351" i="11"/>
  <c r="G351" i="11"/>
  <c r="H351" i="11"/>
  <c r="I351" i="11"/>
  <c r="J351" i="11"/>
  <c r="K351" i="11"/>
  <c r="E352" i="11"/>
  <c r="F352" i="11"/>
  <c r="G352" i="11"/>
  <c r="H352" i="11"/>
  <c r="I352" i="11"/>
  <c r="J352" i="11"/>
  <c r="K352" i="11"/>
  <c r="E353" i="11"/>
  <c r="F353" i="11"/>
  <c r="G353" i="11"/>
  <c r="H353" i="11"/>
  <c r="I353" i="11"/>
  <c r="J353" i="11"/>
  <c r="K353" i="11"/>
  <c r="E354" i="11"/>
  <c r="F354" i="11"/>
  <c r="G354" i="11"/>
  <c r="H354" i="11"/>
  <c r="I354" i="11"/>
  <c r="J354" i="11"/>
  <c r="K354" i="11"/>
  <c r="E355" i="11"/>
  <c r="F355" i="11"/>
  <c r="G355" i="11"/>
  <c r="H355" i="11"/>
  <c r="I355" i="11"/>
  <c r="J355" i="11"/>
  <c r="K355" i="11"/>
  <c r="E356" i="11"/>
  <c r="F356" i="11"/>
  <c r="G356" i="11"/>
  <c r="H356" i="11"/>
  <c r="I356" i="11"/>
  <c r="J356" i="11"/>
  <c r="K356" i="11"/>
  <c r="E357" i="11"/>
  <c r="F357" i="11"/>
  <c r="G357" i="11"/>
  <c r="H357" i="11"/>
  <c r="I357" i="11"/>
  <c r="J357" i="11"/>
  <c r="K357" i="11"/>
  <c r="E358" i="11"/>
  <c r="F358" i="11"/>
  <c r="G358" i="11"/>
  <c r="H358" i="11"/>
  <c r="I358" i="11"/>
  <c r="J358" i="11"/>
  <c r="K358" i="11"/>
  <c r="E359" i="11"/>
  <c r="F359" i="11"/>
  <c r="G359" i="11"/>
  <c r="H359" i="11"/>
  <c r="I359" i="11"/>
  <c r="J359" i="11"/>
  <c r="K359" i="11"/>
  <c r="E360" i="11"/>
  <c r="F360" i="11"/>
  <c r="G360" i="11"/>
  <c r="H360" i="11"/>
  <c r="I360" i="11"/>
  <c r="J360" i="11"/>
  <c r="K360" i="11"/>
  <c r="E361" i="11"/>
  <c r="F361" i="11"/>
  <c r="G361" i="11"/>
  <c r="H361" i="11"/>
  <c r="I361" i="11"/>
  <c r="J361" i="11"/>
  <c r="K361" i="11"/>
  <c r="E362" i="11"/>
  <c r="F362" i="11"/>
  <c r="G362" i="11"/>
  <c r="H362" i="11"/>
  <c r="I362" i="11"/>
  <c r="J362" i="11"/>
  <c r="K362" i="11"/>
  <c r="E363" i="11"/>
  <c r="F363" i="11"/>
  <c r="G363" i="11"/>
  <c r="H363" i="11"/>
  <c r="I363" i="11"/>
  <c r="J363" i="11"/>
  <c r="K363" i="11"/>
  <c r="E364" i="11"/>
  <c r="F364" i="11"/>
  <c r="G364" i="11"/>
  <c r="H364" i="11"/>
  <c r="I364" i="11"/>
  <c r="J364" i="11"/>
  <c r="K364" i="11"/>
  <c r="E365" i="11"/>
  <c r="F365" i="11"/>
  <c r="G365" i="11"/>
  <c r="H365" i="11"/>
  <c r="I365" i="11"/>
  <c r="J365" i="11"/>
  <c r="K365" i="11"/>
  <c r="E366" i="11"/>
  <c r="F366" i="11"/>
  <c r="G366" i="11"/>
  <c r="H366" i="11"/>
  <c r="I366" i="11"/>
  <c r="J366" i="11"/>
  <c r="K366" i="11"/>
  <c r="E367" i="11"/>
  <c r="F367" i="11"/>
  <c r="G367" i="11"/>
  <c r="H367" i="11"/>
  <c r="I367" i="11"/>
  <c r="J367" i="11"/>
  <c r="K367" i="11"/>
  <c r="E368" i="11"/>
  <c r="F368" i="11"/>
  <c r="G368" i="11"/>
  <c r="H368" i="11"/>
  <c r="I368" i="11"/>
  <c r="J368" i="11"/>
  <c r="K368" i="11"/>
  <c r="E369" i="11"/>
  <c r="F369" i="11"/>
  <c r="G369" i="11"/>
  <c r="H369" i="11"/>
  <c r="I369" i="11"/>
  <c r="J369" i="11"/>
  <c r="K369" i="11"/>
  <c r="E370" i="11"/>
  <c r="F370" i="11"/>
  <c r="G370" i="11"/>
  <c r="H370" i="11"/>
  <c r="I370" i="11"/>
  <c r="J370" i="11"/>
  <c r="K370" i="11"/>
  <c r="E371" i="11"/>
  <c r="F371" i="11"/>
  <c r="G371" i="11"/>
  <c r="H371" i="11"/>
  <c r="I371" i="11"/>
  <c r="J371" i="11"/>
  <c r="K371" i="11"/>
  <c r="E372" i="11"/>
  <c r="F372" i="11"/>
  <c r="G372" i="11"/>
  <c r="H372" i="11"/>
  <c r="I372" i="11"/>
  <c r="J372" i="11"/>
  <c r="K372" i="11"/>
  <c r="E373" i="11"/>
  <c r="F373" i="11"/>
  <c r="G373" i="11"/>
  <c r="H373" i="11"/>
  <c r="I373" i="11"/>
  <c r="J373" i="11"/>
  <c r="K373" i="11"/>
  <c r="E374" i="11"/>
  <c r="F374" i="11"/>
  <c r="G374" i="11"/>
  <c r="H374" i="11"/>
  <c r="I374" i="11"/>
  <c r="J374" i="11"/>
  <c r="K374" i="11"/>
  <c r="E375" i="11"/>
  <c r="F375" i="11"/>
  <c r="G375" i="11"/>
  <c r="H375" i="11"/>
  <c r="I375" i="11"/>
  <c r="J375" i="11"/>
  <c r="K375" i="11"/>
  <c r="E376" i="11"/>
  <c r="F376" i="11"/>
  <c r="G376" i="11"/>
  <c r="H376" i="11"/>
  <c r="I376" i="11"/>
  <c r="J376" i="11"/>
  <c r="K376" i="11"/>
  <c r="E377" i="11"/>
  <c r="F377" i="11"/>
  <c r="G377" i="11"/>
  <c r="H377" i="11"/>
  <c r="I377" i="11"/>
  <c r="J377" i="11"/>
  <c r="K377" i="11"/>
  <c r="E378" i="11"/>
  <c r="F378" i="11"/>
  <c r="G378" i="11"/>
  <c r="H378" i="11"/>
  <c r="I378" i="11"/>
  <c r="J378" i="11"/>
  <c r="K378" i="11"/>
  <c r="E379" i="11"/>
  <c r="F379" i="11"/>
  <c r="G379" i="11"/>
  <c r="H379" i="11"/>
  <c r="I379" i="11"/>
  <c r="J379" i="11"/>
  <c r="K379" i="11"/>
  <c r="E380" i="11"/>
  <c r="F380" i="11"/>
  <c r="G380" i="11"/>
  <c r="H380" i="11"/>
  <c r="I380" i="11"/>
  <c r="J380" i="11"/>
  <c r="K380" i="11"/>
  <c r="E381" i="11"/>
  <c r="F381" i="11"/>
  <c r="G381" i="11"/>
  <c r="H381" i="11"/>
  <c r="I381" i="11"/>
  <c r="J381" i="11"/>
  <c r="K381" i="11"/>
  <c r="E382" i="11"/>
  <c r="F382" i="11"/>
  <c r="G382" i="11"/>
  <c r="H382" i="11"/>
  <c r="I382" i="11"/>
  <c r="J382" i="11"/>
  <c r="K382" i="11"/>
  <c r="E383" i="11"/>
  <c r="F383" i="11"/>
  <c r="G383" i="11"/>
  <c r="H383" i="11"/>
  <c r="I383" i="11"/>
  <c r="J383" i="11"/>
  <c r="K383" i="11"/>
  <c r="E384" i="11"/>
  <c r="F384" i="11"/>
  <c r="G384" i="11"/>
  <c r="H384" i="11"/>
  <c r="I384" i="11"/>
  <c r="J384" i="11"/>
  <c r="K384" i="11"/>
  <c r="E385" i="11"/>
  <c r="F385" i="11"/>
  <c r="G385" i="11"/>
  <c r="H385" i="11"/>
  <c r="I385" i="11"/>
  <c r="J385" i="11"/>
  <c r="K385" i="11"/>
  <c r="E386" i="11"/>
  <c r="F386" i="11"/>
  <c r="G386" i="11"/>
  <c r="H386" i="11"/>
  <c r="I386" i="11"/>
  <c r="J386" i="11"/>
  <c r="K386" i="11"/>
  <c r="E387" i="11"/>
  <c r="F387" i="11"/>
  <c r="G387" i="11"/>
  <c r="H387" i="11"/>
  <c r="I387" i="11"/>
  <c r="J387" i="11"/>
  <c r="K387" i="11"/>
  <c r="E388" i="11"/>
  <c r="F388" i="11"/>
  <c r="G388" i="11"/>
  <c r="H388" i="11"/>
  <c r="I388" i="11"/>
  <c r="J388" i="11"/>
  <c r="K388" i="11"/>
  <c r="E389" i="11"/>
  <c r="F389" i="11"/>
  <c r="G389" i="11"/>
  <c r="H389" i="11"/>
  <c r="I389" i="11"/>
  <c r="J389" i="11"/>
  <c r="K389" i="11"/>
  <c r="E390" i="11"/>
  <c r="F390" i="11"/>
  <c r="G390" i="11"/>
  <c r="H390" i="11"/>
  <c r="I390" i="11"/>
  <c r="J390" i="11"/>
  <c r="K390" i="11"/>
  <c r="E391" i="11"/>
  <c r="F391" i="11"/>
  <c r="G391" i="11"/>
  <c r="H391" i="11"/>
  <c r="I391" i="11"/>
  <c r="J391" i="11"/>
  <c r="K391" i="11"/>
  <c r="E392" i="11"/>
  <c r="F392" i="11"/>
  <c r="G392" i="11"/>
  <c r="H392" i="11"/>
  <c r="I392" i="11"/>
  <c r="J392" i="11"/>
  <c r="K392" i="11"/>
  <c r="E393" i="11"/>
  <c r="F393" i="11"/>
  <c r="G393" i="11"/>
  <c r="H393" i="11"/>
  <c r="I393" i="11"/>
  <c r="J393" i="11"/>
  <c r="K393" i="11"/>
  <c r="E394" i="11"/>
  <c r="F394" i="11"/>
  <c r="G394" i="11"/>
  <c r="H394" i="11"/>
  <c r="I394" i="11"/>
  <c r="J394" i="11"/>
  <c r="K394" i="11"/>
  <c r="E395" i="11"/>
  <c r="F395" i="11"/>
  <c r="G395" i="11"/>
  <c r="H395" i="11"/>
  <c r="I395" i="11"/>
  <c r="J395" i="11"/>
  <c r="K395" i="11"/>
  <c r="E396" i="11"/>
  <c r="F396" i="11"/>
  <c r="G396" i="11"/>
  <c r="H396" i="11"/>
  <c r="I396" i="11"/>
  <c r="J396" i="11"/>
  <c r="K396" i="11"/>
  <c r="E397" i="11"/>
  <c r="F397" i="11"/>
  <c r="G397" i="11"/>
  <c r="H397" i="11"/>
  <c r="I397" i="11"/>
  <c r="J397" i="11"/>
  <c r="K397" i="11"/>
  <c r="E398" i="11"/>
  <c r="F398" i="11"/>
  <c r="G398" i="11"/>
  <c r="H398" i="11"/>
  <c r="I398" i="11"/>
  <c r="J398" i="11"/>
  <c r="K398" i="11"/>
  <c r="E399" i="11"/>
  <c r="F399" i="11"/>
  <c r="G399" i="11"/>
  <c r="H399" i="11"/>
  <c r="I399" i="11"/>
  <c r="J399" i="11"/>
  <c r="K399" i="11"/>
  <c r="E400" i="11"/>
  <c r="F400" i="11"/>
  <c r="G400" i="11"/>
  <c r="H400" i="11"/>
  <c r="I400" i="11"/>
  <c r="J400" i="11"/>
  <c r="K400" i="11"/>
  <c r="E401" i="11"/>
  <c r="F401" i="11"/>
  <c r="G401" i="11"/>
  <c r="H401" i="11"/>
  <c r="I401" i="11"/>
  <c r="J401" i="11"/>
  <c r="K401" i="11"/>
  <c r="E402" i="11"/>
  <c r="F402" i="11"/>
  <c r="G402" i="11"/>
  <c r="H402" i="11"/>
  <c r="I402" i="11"/>
  <c r="J402" i="11"/>
  <c r="K402" i="11"/>
  <c r="E403" i="11"/>
  <c r="F403" i="11"/>
  <c r="G403" i="11"/>
  <c r="H403" i="11"/>
  <c r="I403" i="11"/>
  <c r="J403" i="11"/>
  <c r="K403" i="11"/>
  <c r="E404" i="11"/>
  <c r="F404" i="11"/>
  <c r="G404" i="11"/>
  <c r="H404" i="11"/>
  <c r="I404" i="11"/>
  <c r="J404" i="11"/>
  <c r="K404" i="11"/>
  <c r="E405" i="11"/>
  <c r="F405" i="11"/>
  <c r="G405" i="11"/>
  <c r="H405" i="11"/>
  <c r="I405" i="11"/>
  <c r="J405" i="11"/>
  <c r="K405" i="11"/>
  <c r="E406" i="11"/>
  <c r="F406" i="11"/>
  <c r="G406" i="11"/>
  <c r="H406" i="11"/>
  <c r="I406" i="11"/>
  <c r="J406" i="11"/>
  <c r="K406" i="11"/>
  <c r="E407" i="11"/>
  <c r="F407" i="11"/>
  <c r="G407" i="11"/>
  <c r="H407" i="11"/>
  <c r="I407" i="11"/>
  <c r="J407" i="11"/>
  <c r="K407" i="11"/>
  <c r="E408" i="11"/>
  <c r="F408" i="11"/>
  <c r="G408" i="11"/>
  <c r="H408" i="11"/>
  <c r="I408" i="11"/>
  <c r="J408" i="11"/>
  <c r="K408" i="11"/>
  <c r="E409" i="11"/>
  <c r="F409" i="11"/>
  <c r="G409" i="11"/>
  <c r="H409" i="11"/>
  <c r="I409" i="11"/>
  <c r="J409" i="11"/>
  <c r="K409" i="11"/>
  <c r="E410" i="11"/>
  <c r="F410" i="11"/>
  <c r="G410" i="11"/>
  <c r="H410" i="11"/>
  <c r="I410" i="11"/>
  <c r="J410" i="11"/>
  <c r="K410" i="11"/>
  <c r="E411" i="11"/>
  <c r="F411" i="11"/>
  <c r="G411" i="11"/>
  <c r="H411" i="11"/>
  <c r="I411" i="11"/>
  <c r="J411" i="11"/>
  <c r="K411" i="11"/>
  <c r="E412" i="11"/>
  <c r="F412" i="11"/>
  <c r="G412" i="11"/>
  <c r="H412" i="11"/>
  <c r="I412" i="11"/>
  <c r="J412" i="11"/>
  <c r="K412" i="11"/>
  <c r="E413" i="11"/>
  <c r="F413" i="11"/>
  <c r="G413" i="11"/>
  <c r="H413" i="11"/>
  <c r="I413" i="11"/>
  <c r="J413" i="11"/>
  <c r="K413" i="11"/>
  <c r="E414" i="11"/>
  <c r="F414" i="11"/>
  <c r="G414" i="11"/>
  <c r="H414" i="11"/>
  <c r="I414" i="11"/>
  <c r="J414" i="11"/>
  <c r="K414" i="11"/>
  <c r="E415" i="11"/>
  <c r="F415" i="11"/>
  <c r="G415" i="11"/>
  <c r="H415" i="11"/>
  <c r="I415" i="11"/>
  <c r="J415" i="11"/>
  <c r="K415" i="11"/>
  <c r="E416" i="11"/>
  <c r="F416" i="11"/>
  <c r="G416" i="11"/>
  <c r="H416" i="11"/>
  <c r="I416" i="11"/>
  <c r="J416" i="11"/>
  <c r="K416" i="11"/>
  <c r="E417" i="11"/>
  <c r="F417" i="11"/>
  <c r="G417" i="11"/>
  <c r="H417" i="11"/>
  <c r="I417" i="11"/>
  <c r="J417" i="11"/>
  <c r="K417" i="11"/>
  <c r="E418" i="11"/>
  <c r="F418" i="11"/>
  <c r="G418" i="11"/>
  <c r="H418" i="11"/>
  <c r="I418" i="11"/>
  <c r="J418" i="11"/>
  <c r="K418" i="11"/>
  <c r="E419" i="11"/>
  <c r="F419" i="11"/>
  <c r="G419" i="11"/>
  <c r="H419" i="11"/>
  <c r="I419" i="11"/>
  <c r="J419" i="11"/>
  <c r="K419" i="11"/>
  <c r="E420" i="11"/>
  <c r="F420" i="11"/>
  <c r="G420" i="11"/>
  <c r="H420" i="11"/>
  <c r="I420" i="11"/>
  <c r="J420" i="11"/>
  <c r="K420" i="11"/>
  <c r="E421" i="11"/>
  <c r="F421" i="11"/>
  <c r="G421" i="11"/>
  <c r="H421" i="11"/>
  <c r="I421" i="11"/>
  <c r="J421" i="11"/>
  <c r="K421" i="11"/>
  <c r="E422" i="11"/>
  <c r="F422" i="11"/>
  <c r="G422" i="11"/>
  <c r="H422" i="11"/>
  <c r="I422" i="11"/>
  <c r="J422" i="11"/>
  <c r="K422" i="11"/>
  <c r="E423" i="11"/>
  <c r="F423" i="11"/>
  <c r="G423" i="11"/>
  <c r="H423" i="11"/>
  <c r="I423" i="11"/>
  <c r="J423" i="11"/>
  <c r="K423" i="11"/>
  <c r="E424" i="11"/>
  <c r="F424" i="11"/>
  <c r="G424" i="11"/>
  <c r="H424" i="11"/>
  <c r="I424" i="11"/>
  <c r="J424" i="11"/>
  <c r="K424" i="11"/>
  <c r="E425" i="11"/>
  <c r="F425" i="11"/>
  <c r="G425" i="11"/>
  <c r="H425" i="11"/>
  <c r="I425" i="11"/>
  <c r="J425" i="11"/>
  <c r="K425" i="11"/>
  <c r="E426" i="11"/>
  <c r="F426" i="11"/>
  <c r="G426" i="11"/>
  <c r="H426" i="11"/>
  <c r="I426" i="11"/>
  <c r="J426" i="11"/>
  <c r="K426" i="11"/>
  <c r="E427" i="11"/>
  <c r="F427" i="11"/>
  <c r="G427" i="11"/>
  <c r="H427" i="11"/>
  <c r="I427" i="11"/>
  <c r="J427" i="11"/>
  <c r="K427" i="11"/>
  <c r="E428" i="11"/>
  <c r="F428" i="11"/>
  <c r="G428" i="11"/>
  <c r="H428" i="11"/>
  <c r="I428" i="11"/>
  <c r="J428" i="11"/>
  <c r="K428" i="11"/>
  <c r="E429" i="11"/>
  <c r="F429" i="11"/>
  <c r="G429" i="11"/>
  <c r="H429" i="11"/>
  <c r="I429" i="11"/>
  <c r="J429" i="11"/>
  <c r="K429" i="11"/>
  <c r="E430" i="11"/>
  <c r="F430" i="11"/>
  <c r="G430" i="11"/>
  <c r="H430" i="11"/>
  <c r="I430" i="11"/>
  <c r="J430" i="11"/>
  <c r="K430" i="11"/>
  <c r="E431" i="11"/>
  <c r="F431" i="11"/>
  <c r="G431" i="11"/>
  <c r="H431" i="11"/>
  <c r="I431" i="11"/>
  <c r="J431" i="11"/>
  <c r="K431" i="11"/>
  <c r="E432" i="11"/>
  <c r="F432" i="11"/>
  <c r="G432" i="11"/>
  <c r="H432" i="11"/>
  <c r="I432" i="11"/>
  <c r="J432" i="11"/>
  <c r="K432" i="11"/>
  <c r="E433" i="11"/>
  <c r="F433" i="11"/>
  <c r="G433" i="11"/>
  <c r="H433" i="11"/>
  <c r="I433" i="11"/>
  <c r="J433" i="11"/>
  <c r="K433" i="11"/>
  <c r="E434" i="11"/>
  <c r="F434" i="11"/>
  <c r="G434" i="11"/>
  <c r="H434" i="11"/>
  <c r="I434" i="11"/>
  <c r="J434" i="11"/>
  <c r="K434" i="11"/>
  <c r="E435" i="11"/>
  <c r="F435" i="11"/>
  <c r="G435" i="11"/>
  <c r="H435" i="11"/>
  <c r="I435" i="11"/>
  <c r="J435" i="11"/>
  <c r="K435" i="11"/>
  <c r="E436" i="11"/>
  <c r="F436" i="11"/>
  <c r="G436" i="11"/>
  <c r="H436" i="11"/>
  <c r="I436" i="11"/>
  <c r="J436" i="11"/>
  <c r="K436" i="11"/>
  <c r="E437" i="11"/>
  <c r="F437" i="11"/>
  <c r="G437" i="11"/>
  <c r="H437" i="11"/>
  <c r="I437" i="11"/>
  <c r="J437" i="11"/>
  <c r="K437" i="11"/>
  <c r="E438" i="11"/>
  <c r="F438" i="11"/>
  <c r="G438" i="11"/>
  <c r="H438" i="11"/>
  <c r="I438" i="11"/>
  <c r="J438" i="11"/>
  <c r="K438" i="11"/>
  <c r="E439" i="11"/>
  <c r="F439" i="11"/>
  <c r="G439" i="11"/>
  <c r="H439" i="11"/>
  <c r="I439" i="11"/>
  <c r="J439" i="11"/>
  <c r="K439" i="11"/>
  <c r="E440" i="11"/>
  <c r="F440" i="11"/>
  <c r="G440" i="11"/>
  <c r="H440" i="11"/>
  <c r="I440" i="11"/>
  <c r="J440" i="11"/>
  <c r="K440" i="11"/>
  <c r="E441" i="11"/>
  <c r="F441" i="11"/>
  <c r="G441" i="11"/>
  <c r="H441" i="11"/>
  <c r="I441" i="11"/>
  <c r="J441" i="11"/>
  <c r="K441" i="11"/>
  <c r="E442" i="11"/>
  <c r="F442" i="11"/>
  <c r="G442" i="11"/>
  <c r="H442" i="11"/>
  <c r="I442" i="11"/>
  <c r="J442" i="11"/>
  <c r="K442" i="11"/>
  <c r="E443" i="11"/>
  <c r="F443" i="11"/>
  <c r="G443" i="11"/>
  <c r="H443" i="11"/>
  <c r="I443" i="11"/>
  <c r="J443" i="11"/>
  <c r="K443" i="11"/>
  <c r="E444" i="11"/>
  <c r="F444" i="11"/>
  <c r="G444" i="11"/>
  <c r="H444" i="11"/>
  <c r="I444" i="11"/>
  <c r="J444" i="11"/>
  <c r="K444" i="11"/>
  <c r="E445" i="11"/>
  <c r="F445" i="11"/>
  <c r="G445" i="11"/>
  <c r="H445" i="11"/>
  <c r="I445" i="11"/>
  <c r="J445" i="11"/>
  <c r="K445" i="11"/>
  <c r="E446" i="11"/>
  <c r="F446" i="11"/>
  <c r="G446" i="11"/>
  <c r="H446" i="11"/>
  <c r="I446" i="11"/>
  <c r="J446" i="11"/>
  <c r="K446" i="11"/>
  <c r="E447" i="11"/>
  <c r="F447" i="11"/>
  <c r="G447" i="11"/>
  <c r="H447" i="11"/>
  <c r="I447" i="11"/>
  <c r="J447" i="11"/>
  <c r="K447" i="11"/>
  <c r="E448" i="11"/>
  <c r="F448" i="11"/>
  <c r="G448" i="11"/>
  <c r="H448" i="11"/>
  <c r="I448" i="11"/>
  <c r="J448" i="11"/>
  <c r="K448" i="11"/>
  <c r="E449" i="11"/>
  <c r="F449" i="11"/>
  <c r="G449" i="11"/>
  <c r="H449" i="11"/>
  <c r="I449" i="11"/>
  <c r="J449" i="11"/>
  <c r="K449" i="11"/>
  <c r="E450" i="11"/>
  <c r="F450" i="11"/>
  <c r="G450" i="11"/>
  <c r="H450" i="11"/>
  <c r="I450" i="11"/>
  <c r="J450" i="11"/>
  <c r="K450" i="11"/>
  <c r="E451" i="11"/>
  <c r="F451" i="11"/>
  <c r="G451" i="11"/>
  <c r="H451" i="11"/>
  <c r="I451" i="11"/>
  <c r="J451" i="11"/>
  <c r="K451" i="11"/>
  <c r="E452" i="11"/>
  <c r="F452" i="11"/>
  <c r="G452" i="11"/>
  <c r="H452" i="11"/>
  <c r="I452" i="11"/>
  <c r="J452" i="11"/>
  <c r="K452" i="11"/>
  <c r="E453" i="11"/>
  <c r="F453" i="11"/>
  <c r="G453" i="11"/>
  <c r="H453" i="11"/>
  <c r="I453" i="11"/>
  <c r="J453" i="11"/>
  <c r="K453" i="11"/>
  <c r="E454" i="11"/>
  <c r="F454" i="11"/>
  <c r="G454" i="11"/>
  <c r="H454" i="11"/>
  <c r="I454" i="11"/>
  <c r="J454" i="11"/>
  <c r="K454" i="11"/>
  <c r="E455" i="11"/>
  <c r="F455" i="11"/>
  <c r="G455" i="11"/>
  <c r="H455" i="11"/>
  <c r="I455" i="11"/>
  <c r="J455" i="11"/>
  <c r="K455" i="11"/>
  <c r="E456" i="11"/>
  <c r="F456" i="11"/>
  <c r="G456" i="11"/>
  <c r="H456" i="11"/>
  <c r="I456" i="11"/>
  <c r="J456" i="11"/>
  <c r="K456" i="11"/>
  <c r="E457" i="11"/>
  <c r="F457" i="11"/>
  <c r="G457" i="11"/>
  <c r="H457" i="11"/>
  <c r="I457" i="11"/>
  <c r="J457" i="11"/>
  <c r="K457" i="11"/>
  <c r="E458" i="11"/>
  <c r="F458" i="11"/>
  <c r="G458" i="11"/>
  <c r="H458" i="11"/>
  <c r="I458" i="11"/>
  <c r="J458" i="11"/>
  <c r="K458" i="11"/>
  <c r="E459" i="11"/>
  <c r="F459" i="11"/>
  <c r="G459" i="11"/>
  <c r="H459" i="11"/>
  <c r="I459" i="11"/>
  <c r="J459" i="11"/>
  <c r="K459" i="11"/>
  <c r="E460" i="11"/>
  <c r="F460" i="11"/>
  <c r="G460" i="11"/>
  <c r="H460" i="11"/>
  <c r="I460" i="11"/>
  <c r="J460" i="11"/>
  <c r="K460" i="11"/>
  <c r="E461" i="11"/>
  <c r="F461" i="11"/>
  <c r="G461" i="11"/>
  <c r="H461" i="11"/>
  <c r="I461" i="11"/>
  <c r="J461" i="11"/>
  <c r="K461" i="11"/>
  <c r="E462" i="11"/>
  <c r="F462" i="11"/>
  <c r="G462" i="11"/>
  <c r="H462" i="11"/>
  <c r="I462" i="11"/>
  <c r="J462" i="11"/>
  <c r="K462" i="11"/>
  <c r="E463" i="11"/>
  <c r="F463" i="11"/>
  <c r="G463" i="11"/>
  <c r="H463" i="11"/>
  <c r="I463" i="11"/>
  <c r="J463" i="11"/>
  <c r="K463" i="11"/>
  <c r="E464" i="11"/>
  <c r="F464" i="11"/>
  <c r="G464" i="11"/>
  <c r="H464" i="11"/>
  <c r="I464" i="11"/>
  <c r="J464" i="11"/>
  <c r="K464" i="11"/>
  <c r="E465" i="11"/>
  <c r="F465" i="11"/>
  <c r="G465" i="11"/>
  <c r="H465" i="11"/>
  <c r="I465" i="11"/>
  <c r="J465" i="11"/>
  <c r="K465" i="11"/>
  <c r="E466" i="11"/>
  <c r="F466" i="11"/>
  <c r="G466" i="11"/>
  <c r="H466" i="11"/>
  <c r="I466" i="11"/>
  <c r="J466" i="11"/>
  <c r="K466" i="11"/>
  <c r="E467" i="11"/>
  <c r="F467" i="11"/>
  <c r="G467" i="11"/>
  <c r="H467" i="11"/>
  <c r="I467" i="11"/>
  <c r="J467" i="11"/>
  <c r="K467" i="11"/>
  <c r="E468" i="11"/>
  <c r="F468" i="11"/>
  <c r="G468" i="11"/>
  <c r="H468" i="11"/>
  <c r="I468" i="11"/>
  <c r="J468" i="11"/>
  <c r="K468" i="11"/>
  <c r="E469" i="11"/>
  <c r="F469" i="11"/>
  <c r="G469" i="11"/>
  <c r="H469" i="11"/>
  <c r="I469" i="11"/>
  <c r="J469" i="11"/>
  <c r="K469" i="11"/>
  <c r="E470" i="11"/>
  <c r="F470" i="11"/>
  <c r="G470" i="11"/>
  <c r="H470" i="11"/>
  <c r="I470" i="11"/>
  <c r="J470" i="11"/>
  <c r="K470" i="11"/>
  <c r="E471" i="11"/>
  <c r="F471" i="11"/>
  <c r="G471" i="11"/>
  <c r="H471" i="11"/>
  <c r="I471" i="11"/>
  <c r="J471" i="11"/>
  <c r="K471" i="11"/>
  <c r="E472" i="11"/>
  <c r="F472" i="11"/>
  <c r="G472" i="11"/>
  <c r="H472" i="11"/>
  <c r="I472" i="11"/>
  <c r="J472" i="11"/>
  <c r="K472" i="11"/>
  <c r="E473" i="11"/>
  <c r="F473" i="11"/>
  <c r="G473" i="11"/>
  <c r="H473" i="11"/>
  <c r="I473" i="11"/>
  <c r="J473" i="11"/>
  <c r="K473" i="11"/>
  <c r="E474" i="11"/>
  <c r="F474" i="11"/>
  <c r="G474" i="11"/>
  <c r="H474" i="11"/>
  <c r="I474" i="11"/>
  <c r="J474" i="11"/>
  <c r="K474" i="11"/>
  <c r="E475" i="11"/>
  <c r="F475" i="11"/>
  <c r="G475" i="11"/>
  <c r="H475" i="11"/>
  <c r="I475" i="11"/>
  <c r="J475" i="11"/>
  <c r="K475" i="11"/>
  <c r="E476" i="11"/>
  <c r="F476" i="11"/>
  <c r="G476" i="11"/>
  <c r="H476" i="11"/>
  <c r="I476" i="11"/>
  <c r="J476" i="11"/>
  <c r="K476" i="11"/>
  <c r="E477" i="11"/>
  <c r="F477" i="11"/>
  <c r="G477" i="11"/>
  <c r="H477" i="11"/>
  <c r="I477" i="11"/>
  <c r="J477" i="11"/>
  <c r="K477" i="11"/>
  <c r="E478" i="11"/>
  <c r="F478" i="11"/>
  <c r="G478" i="11"/>
  <c r="H478" i="11"/>
  <c r="I478" i="11"/>
  <c r="J478" i="11"/>
  <c r="K478" i="11"/>
  <c r="E479" i="11"/>
  <c r="F479" i="11"/>
  <c r="G479" i="11"/>
  <c r="H479" i="11"/>
  <c r="I479" i="11"/>
  <c r="J479" i="11"/>
  <c r="K479" i="11"/>
  <c r="E480" i="11"/>
  <c r="F480" i="11"/>
  <c r="G480" i="11"/>
  <c r="H480" i="11"/>
  <c r="I480" i="11"/>
  <c r="J480" i="11"/>
  <c r="K480" i="11"/>
  <c r="E481" i="11"/>
  <c r="F481" i="11"/>
  <c r="G481" i="11"/>
  <c r="H481" i="11"/>
  <c r="I481" i="11"/>
  <c r="J481" i="11"/>
  <c r="K481" i="11"/>
  <c r="E482" i="11"/>
  <c r="F482" i="11"/>
  <c r="G482" i="11"/>
  <c r="H482" i="11"/>
  <c r="I482" i="11"/>
  <c r="J482" i="11"/>
  <c r="K482" i="11"/>
  <c r="E483" i="11"/>
  <c r="F483" i="11"/>
  <c r="G483" i="11"/>
  <c r="H483" i="11"/>
  <c r="I483" i="11"/>
  <c r="J483" i="11"/>
  <c r="K483" i="11"/>
  <c r="E484" i="11"/>
  <c r="F484" i="11"/>
  <c r="G484" i="11"/>
  <c r="H484" i="11"/>
  <c r="I484" i="11"/>
  <c r="J484" i="11"/>
  <c r="K484" i="11"/>
  <c r="K347" i="11"/>
  <c r="J347" i="11"/>
  <c r="I347" i="11"/>
  <c r="H347" i="11"/>
  <c r="G347" i="11"/>
  <c r="F347" i="11"/>
  <c r="E347" i="11"/>
  <c r="O452" i="11" l="1"/>
  <c r="O378" i="11"/>
  <c r="N378" i="11"/>
  <c r="N379" i="11"/>
  <c r="O379" i="11"/>
  <c r="O380" i="11"/>
  <c r="N381" i="11"/>
  <c r="N382" i="11"/>
  <c r="O382" i="11"/>
  <c r="N383" i="11"/>
  <c r="N384" i="11"/>
  <c r="O384" i="11"/>
  <c r="O385" i="11"/>
  <c r="N385" i="11"/>
  <c r="O386" i="11"/>
  <c r="N386" i="11"/>
  <c r="N387" i="11"/>
  <c r="O387" i="11"/>
  <c r="O388" i="11"/>
  <c r="O389" i="11"/>
  <c r="N389" i="11"/>
  <c r="O390" i="11"/>
  <c r="N391" i="11"/>
  <c r="N392" i="11"/>
  <c r="O393" i="11"/>
  <c r="N393" i="11"/>
  <c r="N394" i="11"/>
  <c r="O394" i="11"/>
  <c r="N395" i="11"/>
  <c r="O395" i="11"/>
  <c r="O396" i="11"/>
  <c r="O397" i="11"/>
  <c r="N397" i="11"/>
  <c r="N398" i="11"/>
  <c r="O398" i="11"/>
  <c r="N399" i="11"/>
  <c r="N400" i="11"/>
  <c r="O401" i="11"/>
  <c r="N401" i="11"/>
  <c r="N402" i="11"/>
  <c r="O402" i="11"/>
  <c r="O403" i="11"/>
  <c r="O404" i="11"/>
  <c r="O405" i="11"/>
  <c r="N405" i="11"/>
  <c r="N406" i="11"/>
  <c r="N407" i="11"/>
  <c r="O407" i="11"/>
  <c r="N408" i="11"/>
  <c r="O409" i="11"/>
  <c r="N409" i="11"/>
  <c r="N410" i="11"/>
  <c r="O410" i="11"/>
  <c r="N411" i="11"/>
  <c r="O411" i="11"/>
  <c r="O412" i="11"/>
  <c r="O413" i="11"/>
  <c r="N413" i="11"/>
  <c r="N414" i="11"/>
  <c r="O414" i="11"/>
  <c r="N415" i="11"/>
  <c r="N416" i="11"/>
  <c r="O417" i="11"/>
  <c r="N417" i="11"/>
  <c r="N418" i="11"/>
  <c r="N419" i="11"/>
  <c r="O419" i="11"/>
  <c r="O420" i="11"/>
  <c r="O421" i="11"/>
  <c r="N421" i="11"/>
  <c r="O422" i="11"/>
  <c r="O423" i="11"/>
  <c r="N423" i="11"/>
  <c r="N424" i="11"/>
  <c r="O425" i="11"/>
  <c r="N425" i="11"/>
  <c r="N426" i="11"/>
  <c r="N427" i="11"/>
  <c r="O427" i="11"/>
  <c r="O428" i="11"/>
  <c r="N429" i="11"/>
  <c r="N430" i="11"/>
  <c r="O431" i="11"/>
  <c r="N431" i="11"/>
  <c r="O432" i="11"/>
  <c r="N432" i="11"/>
  <c r="O433" i="11"/>
  <c r="N433" i="11"/>
  <c r="N434" i="11"/>
  <c r="N435" i="11"/>
  <c r="O435" i="11"/>
  <c r="O436" i="11"/>
  <c r="N437" i="11"/>
  <c r="O437" i="11"/>
  <c r="O438" i="11"/>
  <c r="O439" i="11"/>
  <c r="N439" i="11"/>
  <c r="O440" i="11"/>
  <c r="N440" i="11"/>
  <c r="O441" i="11"/>
  <c r="N441" i="11"/>
  <c r="N442" i="11"/>
  <c r="N443" i="11"/>
  <c r="O444" i="11"/>
  <c r="N445" i="11"/>
  <c r="O445" i="11"/>
  <c r="O446" i="11"/>
  <c r="O447" i="11"/>
  <c r="N447" i="11"/>
  <c r="O448" i="11"/>
  <c r="N448" i="11"/>
  <c r="O449" i="11"/>
  <c r="N449" i="11"/>
  <c r="N450" i="11"/>
  <c r="N451" i="11"/>
  <c r="N453" i="11"/>
  <c r="O453" i="11"/>
  <c r="N454" i="11"/>
  <c r="O455" i="11"/>
  <c r="N455" i="11"/>
  <c r="O456" i="11"/>
  <c r="N456" i="11"/>
  <c r="O457" i="11"/>
  <c r="N457" i="11"/>
  <c r="N458" i="11"/>
  <c r="N459" i="11"/>
  <c r="O460" i="11"/>
  <c r="N461" i="11"/>
  <c r="O461" i="11"/>
  <c r="O462" i="11"/>
  <c r="O463" i="11"/>
  <c r="N463" i="11"/>
  <c r="O464" i="11"/>
  <c r="N464" i="11"/>
  <c r="O465" i="11"/>
  <c r="N465" i="11"/>
  <c r="N466" i="11"/>
  <c r="N467" i="11"/>
  <c r="O468" i="11"/>
  <c r="N469" i="11"/>
  <c r="O469" i="11"/>
  <c r="N470" i="11"/>
  <c r="O471" i="11"/>
  <c r="N471" i="11"/>
  <c r="O472" i="11"/>
  <c r="N472" i="11"/>
  <c r="N473" i="11"/>
  <c r="N474" i="11"/>
  <c r="N475" i="11"/>
  <c r="O476" i="11"/>
  <c r="N477" i="11"/>
  <c r="O477" i="11"/>
  <c r="N478" i="11"/>
  <c r="O478" i="11"/>
  <c r="O479" i="11"/>
  <c r="N479" i="11"/>
  <c r="O480" i="11"/>
  <c r="N480" i="11"/>
  <c r="N481" i="11"/>
  <c r="N482" i="11"/>
  <c r="N483" i="11"/>
  <c r="O484" i="11"/>
  <c r="E485" i="11"/>
  <c r="F485" i="11"/>
  <c r="G485" i="11"/>
  <c r="H485" i="11"/>
  <c r="I485" i="11"/>
  <c r="J485" i="11"/>
  <c r="O485" i="11" s="1"/>
  <c r="E486" i="11"/>
  <c r="F486" i="11"/>
  <c r="G486" i="11"/>
  <c r="H486" i="11"/>
  <c r="I486" i="11"/>
  <c r="I487" i="11"/>
  <c r="J487" i="11"/>
  <c r="K487" i="11"/>
  <c r="L487" i="11"/>
  <c r="M487" i="11"/>
  <c r="H488" i="11"/>
  <c r="I488" i="11"/>
  <c r="J488" i="11"/>
  <c r="K488" i="11"/>
  <c r="L488" i="11"/>
  <c r="M488" i="11"/>
  <c r="G489" i="11"/>
  <c r="H489" i="11"/>
  <c r="I489" i="11"/>
  <c r="J489" i="11"/>
  <c r="K489" i="11"/>
  <c r="L489" i="11"/>
  <c r="M489" i="11"/>
  <c r="F490" i="11"/>
  <c r="N490" i="11" s="1"/>
  <c r="G490" i="11"/>
  <c r="H490" i="11"/>
  <c r="I490" i="11"/>
  <c r="J490" i="11"/>
  <c r="K490" i="11"/>
  <c r="L490" i="11"/>
  <c r="M490" i="11"/>
  <c r="E491" i="11"/>
  <c r="F491" i="11"/>
  <c r="G491" i="11"/>
  <c r="H491" i="11"/>
  <c r="I491" i="11"/>
  <c r="J491" i="11"/>
  <c r="K491" i="11"/>
  <c r="L491" i="11"/>
  <c r="M491" i="11"/>
  <c r="E492" i="11"/>
  <c r="F492" i="11"/>
  <c r="G492" i="11"/>
  <c r="H492" i="11"/>
  <c r="I492" i="11"/>
  <c r="J492" i="11"/>
  <c r="K492" i="11"/>
  <c r="L492" i="11"/>
  <c r="E493" i="11"/>
  <c r="F493" i="11"/>
  <c r="G493" i="11"/>
  <c r="H493" i="11"/>
  <c r="I493" i="11"/>
  <c r="J493" i="11"/>
  <c r="K493" i="11"/>
  <c r="E494" i="11"/>
  <c r="F494" i="11"/>
  <c r="G494" i="11"/>
  <c r="H494" i="11"/>
  <c r="I494" i="11"/>
  <c r="J494" i="11"/>
  <c r="E495" i="11"/>
  <c r="F495" i="11"/>
  <c r="G495" i="11"/>
  <c r="H495" i="11"/>
  <c r="I495" i="11"/>
  <c r="I496" i="11"/>
  <c r="J496" i="11"/>
  <c r="K496" i="11"/>
  <c r="L496" i="11"/>
  <c r="M496" i="11"/>
  <c r="H497" i="11"/>
  <c r="I497" i="11"/>
  <c r="J497" i="11"/>
  <c r="K497" i="11"/>
  <c r="L497" i="11"/>
  <c r="M497" i="11"/>
  <c r="N371" i="11"/>
  <c r="N348" i="11"/>
  <c r="N349" i="11"/>
  <c r="O349" i="11"/>
  <c r="O350" i="11"/>
  <c r="O351" i="11"/>
  <c r="N351" i="11"/>
  <c r="N352" i="11"/>
  <c r="O352" i="11"/>
  <c r="O353" i="11"/>
  <c r="N353" i="11"/>
  <c r="N354" i="11"/>
  <c r="O355" i="11"/>
  <c r="N355" i="11"/>
  <c r="N356" i="11"/>
  <c r="O356" i="11"/>
  <c r="N357" i="11"/>
  <c r="O357" i="11"/>
  <c r="O358" i="11"/>
  <c r="O359" i="11"/>
  <c r="N359" i="11"/>
  <c r="O360" i="11"/>
  <c r="O361" i="11"/>
  <c r="N361" i="11"/>
  <c r="N362" i="11"/>
  <c r="O363" i="11"/>
  <c r="N363" i="11"/>
  <c r="N364" i="11"/>
  <c r="O364" i="11"/>
  <c r="N365" i="11"/>
  <c r="O365" i="11"/>
  <c r="O366" i="11"/>
  <c r="O367" i="11"/>
  <c r="N367" i="11"/>
  <c r="N368" i="11"/>
  <c r="O368" i="11"/>
  <c r="O369" i="11"/>
  <c r="N369" i="11"/>
  <c r="N370" i="11"/>
  <c r="O371" i="11"/>
  <c r="N372" i="11"/>
  <c r="O372" i="11"/>
  <c r="N373" i="11"/>
  <c r="O373" i="11"/>
  <c r="O374" i="11"/>
  <c r="O375" i="11"/>
  <c r="N375" i="11"/>
  <c r="N376" i="11"/>
  <c r="O376" i="11"/>
  <c r="O377" i="11"/>
  <c r="N377" i="11"/>
  <c r="O347" i="11"/>
  <c r="G339" i="11"/>
  <c r="I337" i="11"/>
  <c r="J337" i="11"/>
  <c r="K337" i="11"/>
  <c r="L337" i="11"/>
  <c r="L321" i="11"/>
  <c r="E318" i="11"/>
  <c r="F318" i="11"/>
  <c r="G318" i="11"/>
  <c r="H318" i="11"/>
  <c r="I318" i="11"/>
  <c r="J318" i="11"/>
  <c r="K318" i="11"/>
  <c r="E319" i="11"/>
  <c r="F319" i="11"/>
  <c r="G319" i="11"/>
  <c r="H319" i="11"/>
  <c r="I319" i="11"/>
  <c r="J319" i="11"/>
  <c r="E320" i="11"/>
  <c r="F320" i="11"/>
  <c r="G320" i="11"/>
  <c r="H320" i="11"/>
  <c r="I320" i="11"/>
  <c r="I321" i="11"/>
  <c r="J321" i="11"/>
  <c r="K321" i="11"/>
  <c r="H322" i="11"/>
  <c r="I322" i="11"/>
  <c r="J322" i="11"/>
  <c r="K322" i="11"/>
  <c r="L322" i="11"/>
  <c r="G323" i="11"/>
  <c r="H323" i="11"/>
  <c r="I323" i="11"/>
  <c r="J323" i="11"/>
  <c r="K323" i="11"/>
  <c r="L323" i="11"/>
  <c r="F324" i="11"/>
  <c r="G324" i="11"/>
  <c r="H324" i="11"/>
  <c r="I324" i="11"/>
  <c r="J324" i="11"/>
  <c r="K324" i="11"/>
  <c r="L324" i="11"/>
  <c r="E325" i="11"/>
  <c r="F325" i="11"/>
  <c r="G325" i="11"/>
  <c r="H325" i="11"/>
  <c r="I325" i="11"/>
  <c r="J325" i="11"/>
  <c r="K325" i="11"/>
  <c r="L325" i="11"/>
  <c r="E326" i="11"/>
  <c r="F326" i="11"/>
  <c r="G326" i="11"/>
  <c r="H326" i="11"/>
  <c r="I326" i="11"/>
  <c r="J326" i="11"/>
  <c r="K326" i="11"/>
  <c r="E327" i="11"/>
  <c r="F327" i="11"/>
  <c r="G327" i="11"/>
  <c r="H327" i="11"/>
  <c r="I327" i="11"/>
  <c r="J327" i="11"/>
  <c r="E328" i="11"/>
  <c r="F328" i="11"/>
  <c r="G328" i="11"/>
  <c r="H328" i="11"/>
  <c r="I328" i="11"/>
  <c r="I329" i="11"/>
  <c r="J329" i="11"/>
  <c r="K329" i="11"/>
  <c r="L329" i="11"/>
  <c r="H330" i="11"/>
  <c r="I330" i="11"/>
  <c r="J330" i="11"/>
  <c r="K330" i="11"/>
  <c r="L330" i="11"/>
  <c r="G331" i="11"/>
  <c r="H331" i="11"/>
  <c r="I331" i="11"/>
  <c r="J331" i="11"/>
  <c r="K331" i="11"/>
  <c r="L331" i="11"/>
  <c r="F332" i="11"/>
  <c r="G332" i="11"/>
  <c r="H332" i="11"/>
  <c r="I332" i="11"/>
  <c r="J332" i="11"/>
  <c r="K332" i="11"/>
  <c r="L332" i="11"/>
  <c r="E333" i="11"/>
  <c r="F333" i="11"/>
  <c r="G333" i="11"/>
  <c r="H333" i="11"/>
  <c r="I333" i="11"/>
  <c r="J333" i="11"/>
  <c r="K333" i="11"/>
  <c r="L333" i="11"/>
  <c r="E334" i="11"/>
  <c r="F334" i="11"/>
  <c r="G334" i="11"/>
  <c r="H334" i="11"/>
  <c r="I334" i="11"/>
  <c r="J334" i="11"/>
  <c r="K334" i="11"/>
  <c r="E335" i="11"/>
  <c r="F335" i="11"/>
  <c r="G335" i="11"/>
  <c r="H335" i="11"/>
  <c r="I335" i="11"/>
  <c r="J335" i="11"/>
  <c r="E336" i="11"/>
  <c r="F336" i="11"/>
  <c r="G336" i="11"/>
  <c r="H336" i="11"/>
  <c r="I336" i="11"/>
  <c r="H338" i="11"/>
  <c r="I338" i="11"/>
  <c r="J338" i="11"/>
  <c r="K338" i="11"/>
  <c r="L338" i="11"/>
  <c r="H339" i="11"/>
  <c r="I339" i="11"/>
  <c r="J339" i="11"/>
  <c r="K339" i="11"/>
  <c r="L339" i="11"/>
  <c r="F340" i="11"/>
  <c r="G340" i="11"/>
  <c r="H340" i="11"/>
  <c r="I340" i="11"/>
  <c r="J340" i="11"/>
  <c r="K340" i="11"/>
  <c r="L340" i="11"/>
  <c r="E341" i="11"/>
  <c r="F341" i="11"/>
  <c r="G341" i="11"/>
  <c r="H341" i="11"/>
  <c r="I341" i="11"/>
  <c r="J341" i="11"/>
  <c r="K341" i="11"/>
  <c r="L341" i="11"/>
  <c r="E342" i="11"/>
  <c r="F342" i="11"/>
  <c r="G342" i="11"/>
  <c r="H342" i="11"/>
  <c r="I342" i="11"/>
  <c r="J342" i="11"/>
  <c r="K342" i="11"/>
  <c r="E343" i="11"/>
  <c r="F343" i="11"/>
  <c r="G343" i="11"/>
  <c r="H343" i="11"/>
  <c r="I343" i="11"/>
  <c r="J343" i="11"/>
  <c r="E344" i="11"/>
  <c r="F344" i="11"/>
  <c r="G344" i="11"/>
  <c r="H344" i="11"/>
  <c r="I344" i="11"/>
  <c r="I345" i="11"/>
  <c r="J345" i="11"/>
  <c r="K345" i="11"/>
  <c r="L345" i="11"/>
  <c r="H346" i="11"/>
  <c r="I346" i="11"/>
  <c r="J346" i="11"/>
  <c r="K346" i="11"/>
  <c r="L346" i="11"/>
  <c r="L317" i="11"/>
  <c r="K317" i="11"/>
  <c r="J317" i="11"/>
  <c r="I317" i="11"/>
  <c r="H317" i="11"/>
  <c r="G317" i="11"/>
  <c r="F317" i="11"/>
  <c r="E317" i="11"/>
  <c r="K291" i="11"/>
  <c r="E297" i="11"/>
  <c r="F297" i="11"/>
  <c r="G297" i="11"/>
  <c r="H297" i="11"/>
  <c r="H298" i="11"/>
  <c r="I298" i="11"/>
  <c r="J298" i="11"/>
  <c r="K298" i="11"/>
  <c r="G299" i="11"/>
  <c r="H299" i="11"/>
  <c r="I299" i="11"/>
  <c r="J299" i="11"/>
  <c r="K299" i="11"/>
  <c r="F300" i="11"/>
  <c r="G300" i="11"/>
  <c r="H300" i="11"/>
  <c r="I300" i="11"/>
  <c r="J300" i="11"/>
  <c r="K300" i="11"/>
  <c r="E301" i="11"/>
  <c r="F301" i="11"/>
  <c r="G301" i="11"/>
  <c r="H301" i="11"/>
  <c r="I301" i="11"/>
  <c r="J301" i="11"/>
  <c r="K301" i="11"/>
  <c r="E302" i="11"/>
  <c r="F302" i="11"/>
  <c r="G302" i="11"/>
  <c r="H302" i="11"/>
  <c r="I302" i="11"/>
  <c r="J302" i="11"/>
  <c r="E303" i="11"/>
  <c r="F303" i="11"/>
  <c r="G303" i="11"/>
  <c r="H303" i="11"/>
  <c r="I303" i="11"/>
  <c r="E304" i="11"/>
  <c r="F304" i="11"/>
  <c r="G304" i="11"/>
  <c r="H304" i="11"/>
  <c r="N304" i="11"/>
  <c r="H305" i="11"/>
  <c r="N305" i="11" s="1"/>
  <c r="I305" i="11"/>
  <c r="J305" i="11"/>
  <c r="K305" i="11"/>
  <c r="G306" i="11"/>
  <c r="H306" i="11"/>
  <c r="I306" i="11"/>
  <c r="J306" i="11"/>
  <c r="K306" i="11"/>
  <c r="F307" i="11"/>
  <c r="G307" i="11"/>
  <c r="H307" i="11"/>
  <c r="I307" i="11"/>
  <c r="J307" i="11"/>
  <c r="K307" i="11"/>
  <c r="E308" i="11"/>
  <c r="F308" i="11"/>
  <c r="G308" i="11"/>
  <c r="H308" i="11"/>
  <c r="I308" i="11"/>
  <c r="J308" i="11"/>
  <c r="K308" i="11"/>
  <c r="E309" i="11"/>
  <c r="F309" i="11"/>
  <c r="G309" i="11"/>
  <c r="H309" i="11"/>
  <c r="I309" i="11"/>
  <c r="J309" i="11"/>
  <c r="E310" i="11"/>
  <c r="F310" i="11"/>
  <c r="G310" i="11"/>
  <c r="H310" i="11"/>
  <c r="I310" i="11"/>
  <c r="E311" i="11"/>
  <c r="F311" i="11"/>
  <c r="G311" i="11"/>
  <c r="H311" i="11"/>
  <c r="H312" i="11"/>
  <c r="I312" i="11"/>
  <c r="J312" i="11"/>
  <c r="K312" i="11"/>
  <c r="G313" i="11"/>
  <c r="H313" i="11"/>
  <c r="I313" i="11"/>
  <c r="J313" i="11"/>
  <c r="K313" i="11"/>
  <c r="F314" i="11"/>
  <c r="G314" i="11"/>
  <c r="H314" i="11"/>
  <c r="I314" i="11"/>
  <c r="J314" i="11"/>
  <c r="K314" i="11"/>
  <c r="E315" i="11"/>
  <c r="F315" i="11"/>
  <c r="G315" i="11"/>
  <c r="H315" i="11"/>
  <c r="I315" i="11"/>
  <c r="J315" i="11"/>
  <c r="K315" i="11"/>
  <c r="E316" i="11"/>
  <c r="F316" i="11"/>
  <c r="G316" i="11"/>
  <c r="H316" i="11"/>
  <c r="I316" i="11"/>
  <c r="J316" i="11"/>
  <c r="E288" i="11"/>
  <c r="F288" i="11"/>
  <c r="G288" i="11"/>
  <c r="H288" i="11"/>
  <c r="I288" i="11"/>
  <c r="J288" i="11"/>
  <c r="E289" i="11"/>
  <c r="F289" i="11"/>
  <c r="G289" i="11"/>
  <c r="H289" i="11"/>
  <c r="I289" i="11"/>
  <c r="E290" i="11"/>
  <c r="F290" i="11"/>
  <c r="G290" i="11"/>
  <c r="H290" i="11"/>
  <c r="H291" i="11"/>
  <c r="I291" i="11"/>
  <c r="J291" i="11"/>
  <c r="G292" i="11"/>
  <c r="H292" i="11"/>
  <c r="I292" i="11"/>
  <c r="J292" i="11"/>
  <c r="K292" i="11"/>
  <c r="F293" i="11"/>
  <c r="G293" i="11"/>
  <c r="H293" i="11"/>
  <c r="I293" i="11"/>
  <c r="J293" i="11"/>
  <c r="K293" i="11"/>
  <c r="E294" i="11"/>
  <c r="F294" i="11"/>
  <c r="G294" i="11"/>
  <c r="H294" i="11"/>
  <c r="I294" i="11"/>
  <c r="J294" i="11"/>
  <c r="K294" i="11"/>
  <c r="E295" i="11"/>
  <c r="F295" i="11"/>
  <c r="G295" i="11"/>
  <c r="H295" i="11"/>
  <c r="I295" i="11"/>
  <c r="J295" i="11"/>
  <c r="E296" i="11"/>
  <c r="F296" i="11"/>
  <c r="G296" i="11"/>
  <c r="H296" i="11"/>
  <c r="I296" i="11"/>
  <c r="K287" i="11"/>
  <c r="J287" i="11"/>
  <c r="I287" i="11"/>
  <c r="H287" i="11"/>
  <c r="G287" i="11"/>
  <c r="F287" i="11"/>
  <c r="E287" i="11"/>
  <c r="E258" i="11"/>
  <c r="F258" i="11"/>
  <c r="O258" i="11" s="1"/>
  <c r="G258" i="11"/>
  <c r="H258" i="11"/>
  <c r="I258" i="11"/>
  <c r="E259" i="11"/>
  <c r="F259" i="11"/>
  <c r="G259" i="11"/>
  <c r="H259" i="11"/>
  <c r="H260" i="11"/>
  <c r="I260" i="11"/>
  <c r="J260" i="11"/>
  <c r="G261" i="11"/>
  <c r="H261" i="11"/>
  <c r="I261" i="11"/>
  <c r="J261" i="11"/>
  <c r="F262" i="11"/>
  <c r="G262" i="11"/>
  <c r="H262" i="11"/>
  <c r="I262" i="11"/>
  <c r="J262" i="11"/>
  <c r="E263" i="11"/>
  <c r="F263" i="11"/>
  <c r="G263" i="11"/>
  <c r="H263" i="11"/>
  <c r="I263" i="11"/>
  <c r="J263" i="11"/>
  <c r="E264" i="11"/>
  <c r="F264" i="11"/>
  <c r="G264" i="11"/>
  <c r="H264" i="11"/>
  <c r="I264" i="11"/>
  <c r="E265" i="11"/>
  <c r="F265" i="11"/>
  <c r="G265" i="11"/>
  <c r="H265" i="11"/>
  <c r="H266" i="11"/>
  <c r="I266" i="11"/>
  <c r="J266" i="11"/>
  <c r="G267" i="11"/>
  <c r="H267" i="11"/>
  <c r="I267" i="11"/>
  <c r="J267" i="11"/>
  <c r="F268" i="11"/>
  <c r="G268" i="11"/>
  <c r="H268" i="11"/>
  <c r="I268" i="11"/>
  <c r="J268" i="11"/>
  <c r="E269" i="11"/>
  <c r="F269" i="11"/>
  <c r="G269" i="11"/>
  <c r="H269" i="11"/>
  <c r="I269" i="11"/>
  <c r="J269" i="11"/>
  <c r="E270" i="11"/>
  <c r="F270" i="11"/>
  <c r="G270" i="11"/>
  <c r="H270" i="11"/>
  <c r="I270" i="11"/>
  <c r="E271" i="11"/>
  <c r="F271" i="11"/>
  <c r="G271" i="11"/>
  <c r="H271" i="11"/>
  <c r="H272" i="11"/>
  <c r="I272" i="11"/>
  <c r="J272" i="11"/>
  <c r="G273" i="11"/>
  <c r="H273" i="11"/>
  <c r="I273" i="11"/>
  <c r="J273" i="11"/>
  <c r="F274" i="11"/>
  <c r="G274" i="11"/>
  <c r="H274" i="11"/>
  <c r="I274" i="11"/>
  <c r="J274" i="11"/>
  <c r="E275" i="11"/>
  <c r="F275" i="11"/>
  <c r="G275" i="11"/>
  <c r="H275" i="11"/>
  <c r="I275" i="11"/>
  <c r="J275" i="11"/>
  <c r="E276" i="11"/>
  <c r="F276" i="11"/>
  <c r="G276" i="11"/>
  <c r="H276" i="11"/>
  <c r="I276" i="11"/>
  <c r="E277" i="11"/>
  <c r="F277" i="11"/>
  <c r="G277" i="11"/>
  <c r="O277" i="11" s="1"/>
  <c r="H277" i="11"/>
  <c r="H278" i="11"/>
  <c r="I278" i="11"/>
  <c r="J278" i="11"/>
  <c r="G279" i="11"/>
  <c r="H279" i="11"/>
  <c r="I279" i="11"/>
  <c r="J279" i="11"/>
  <c r="F280" i="11"/>
  <c r="G280" i="11"/>
  <c r="H280" i="11"/>
  <c r="I280" i="11"/>
  <c r="J280" i="11"/>
  <c r="E281" i="11"/>
  <c r="F281" i="11"/>
  <c r="G281" i="11"/>
  <c r="H281" i="11"/>
  <c r="I281" i="11"/>
  <c r="J281" i="11"/>
  <c r="E282" i="11"/>
  <c r="F282" i="11"/>
  <c r="G282" i="11"/>
  <c r="H282" i="11"/>
  <c r="I282" i="11"/>
  <c r="E283" i="11"/>
  <c r="F283" i="11"/>
  <c r="G283" i="11"/>
  <c r="H283" i="11"/>
  <c r="H284" i="11"/>
  <c r="I284" i="11"/>
  <c r="J284" i="11"/>
  <c r="G285" i="11"/>
  <c r="H285" i="11"/>
  <c r="I285" i="11"/>
  <c r="J285" i="11"/>
  <c r="F286" i="11"/>
  <c r="G286" i="11"/>
  <c r="H286" i="11"/>
  <c r="I286" i="11"/>
  <c r="J286" i="11"/>
  <c r="I257" i="11"/>
  <c r="H257" i="11"/>
  <c r="G257" i="11"/>
  <c r="F257" i="11"/>
  <c r="E257" i="11"/>
  <c r="J257" i="11"/>
  <c r="H230" i="11"/>
  <c r="I230" i="11"/>
  <c r="E228" i="11"/>
  <c r="F228" i="11"/>
  <c r="G228" i="11"/>
  <c r="H228" i="11"/>
  <c r="E229" i="11"/>
  <c r="F229" i="11"/>
  <c r="G229" i="11"/>
  <c r="G230" i="11"/>
  <c r="F231" i="11"/>
  <c r="G231" i="11"/>
  <c r="O231" i="11" s="1"/>
  <c r="H231" i="11"/>
  <c r="I231" i="11"/>
  <c r="E232" i="11"/>
  <c r="F232" i="11"/>
  <c r="G232" i="11"/>
  <c r="H232" i="11"/>
  <c r="I232" i="11"/>
  <c r="F233" i="11"/>
  <c r="O233" i="11" s="1"/>
  <c r="G233" i="11"/>
  <c r="H233" i="11"/>
  <c r="E234" i="11"/>
  <c r="F234" i="11"/>
  <c r="G234" i="11"/>
  <c r="G235" i="11"/>
  <c r="H235" i="11"/>
  <c r="I235" i="11"/>
  <c r="F236" i="11"/>
  <c r="G236" i="11"/>
  <c r="H236" i="11"/>
  <c r="I236" i="11"/>
  <c r="E237" i="11"/>
  <c r="F237" i="11"/>
  <c r="G237" i="11"/>
  <c r="H237" i="11"/>
  <c r="I237" i="11"/>
  <c r="E238" i="11"/>
  <c r="F238" i="11"/>
  <c r="G238" i="11"/>
  <c r="H238" i="11"/>
  <c r="E239" i="11"/>
  <c r="O239" i="11" s="1"/>
  <c r="F239" i="11"/>
  <c r="G239" i="11"/>
  <c r="G240" i="11"/>
  <c r="H240" i="11"/>
  <c r="I240" i="11"/>
  <c r="F241" i="11"/>
  <c r="G241" i="11"/>
  <c r="H241" i="11"/>
  <c r="I241" i="11"/>
  <c r="E242" i="11"/>
  <c r="O242" i="11" s="1"/>
  <c r="F242" i="11"/>
  <c r="G242" i="11"/>
  <c r="H242" i="11"/>
  <c r="I242" i="11"/>
  <c r="E243" i="11"/>
  <c r="F243" i="11"/>
  <c r="G243" i="11"/>
  <c r="H243" i="11"/>
  <c r="E244" i="11"/>
  <c r="F244" i="11"/>
  <c r="G244" i="11"/>
  <c r="O244" i="11" s="1"/>
  <c r="G245" i="11"/>
  <c r="H245" i="11"/>
  <c r="I245" i="11"/>
  <c r="F246" i="11"/>
  <c r="G246" i="11"/>
  <c r="H246" i="11"/>
  <c r="I246" i="11"/>
  <c r="E247" i="11"/>
  <c r="F247" i="11"/>
  <c r="G247" i="11"/>
  <c r="H247" i="11"/>
  <c r="I247" i="11"/>
  <c r="E248" i="11"/>
  <c r="F248" i="11"/>
  <c r="G248" i="11"/>
  <c r="H248" i="11"/>
  <c r="E249" i="11"/>
  <c r="F249" i="11"/>
  <c r="G249" i="11"/>
  <c r="G250" i="11"/>
  <c r="H250" i="11"/>
  <c r="I250" i="11"/>
  <c r="F251" i="11"/>
  <c r="G251" i="11"/>
  <c r="H251" i="11"/>
  <c r="I251" i="11"/>
  <c r="E252" i="11"/>
  <c r="F252" i="11"/>
  <c r="G252" i="11"/>
  <c r="H252" i="11"/>
  <c r="I252" i="11"/>
  <c r="E253" i="11"/>
  <c r="F253" i="11"/>
  <c r="G253" i="11"/>
  <c r="H253" i="11"/>
  <c r="E254" i="11"/>
  <c r="F254" i="11"/>
  <c r="G254" i="11"/>
  <c r="G255" i="11"/>
  <c r="H255" i="11"/>
  <c r="I255" i="11"/>
  <c r="F256" i="11"/>
  <c r="G256" i="11"/>
  <c r="H256" i="11"/>
  <c r="I256" i="11"/>
  <c r="I227" i="11"/>
  <c r="H227" i="11"/>
  <c r="G227" i="11"/>
  <c r="F227" i="11"/>
  <c r="E227" i="11"/>
  <c r="E198" i="11"/>
  <c r="F198" i="11"/>
  <c r="G198" i="11"/>
  <c r="H198" i="11"/>
  <c r="G199" i="11"/>
  <c r="H199" i="11"/>
  <c r="F200" i="11"/>
  <c r="G200" i="11"/>
  <c r="H200" i="11"/>
  <c r="E201" i="11"/>
  <c r="F201" i="11"/>
  <c r="G201" i="11"/>
  <c r="H201" i="11"/>
  <c r="E202" i="11"/>
  <c r="F202" i="11"/>
  <c r="G202" i="11"/>
  <c r="H202" i="11"/>
  <c r="G203" i="11"/>
  <c r="H203" i="11"/>
  <c r="F204" i="11"/>
  <c r="O204" i="11" s="1"/>
  <c r="G204" i="11"/>
  <c r="H204" i="11"/>
  <c r="E205" i="11"/>
  <c r="F205" i="11"/>
  <c r="G205" i="11"/>
  <c r="H205" i="11"/>
  <c r="E206" i="11"/>
  <c r="F206" i="11"/>
  <c r="G206" i="11"/>
  <c r="H206" i="11"/>
  <c r="G207" i="11"/>
  <c r="H207" i="11"/>
  <c r="F208" i="11"/>
  <c r="G208" i="11"/>
  <c r="H208" i="11"/>
  <c r="E209" i="11"/>
  <c r="F209" i="11"/>
  <c r="G209" i="11"/>
  <c r="H209" i="11"/>
  <c r="E210" i="11"/>
  <c r="F210" i="11"/>
  <c r="G210" i="11"/>
  <c r="H210" i="11"/>
  <c r="G211" i="11"/>
  <c r="H211" i="11"/>
  <c r="F212" i="11"/>
  <c r="G212" i="11"/>
  <c r="H212" i="11"/>
  <c r="E213" i="11"/>
  <c r="F213" i="11"/>
  <c r="G213" i="11"/>
  <c r="H213" i="11"/>
  <c r="E214" i="11"/>
  <c r="F214" i="11"/>
  <c r="G214" i="11"/>
  <c r="H214" i="11"/>
  <c r="G215" i="11"/>
  <c r="H215" i="11"/>
  <c r="F216" i="11"/>
  <c r="G216" i="11"/>
  <c r="H216" i="11"/>
  <c r="O216" i="11" s="1"/>
  <c r="E217" i="11"/>
  <c r="F217" i="11"/>
  <c r="G217" i="11"/>
  <c r="H217" i="11"/>
  <c r="E218" i="11"/>
  <c r="F218" i="11"/>
  <c r="G218" i="11"/>
  <c r="H218" i="11"/>
  <c r="G219" i="11"/>
  <c r="H219" i="11"/>
  <c r="F220" i="11"/>
  <c r="G220" i="11"/>
  <c r="H220" i="11"/>
  <c r="E221" i="11"/>
  <c r="F221" i="11"/>
  <c r="G221" i="11"/>
  <c r="H221" i="11"/>
  <c r="E222" i="11"/>
  <c r="F222" i="11"/>
  <c r="G222" i="11"/>
  <c r="H222" i="11"/>
  <c r="G223" i="11"/>
  <c r="H223" i="11"/>
  <c r="O223" i="11" s="1"/>
  <c r="F224" i="11"/>
  <c r="O224" i="11" s="1"/>
  <c r="G224" i="11"/>
  <c r="H224" i="11"/>
  <c r="E225" i="11"/>
  <c r="F225" i="11"/>
  <c r="G225" i="11"/>
  <c r="H225" i="11"/>
  <c r="E226" i="11"/>
  <c r="F226" i="11"/>
  <c r="G226" i="11"/>
  <c r="H226" i="11"/>
  <c r="G197" i="11"/>
  <c r="F197" i="11"/>
  <c r="E197" i="11"/>
  <c r="E168" i="11"/>
  <c r="F168" i="11"/>
  <c r="F169" i="11"/>
  <c r="G169" i="11"/>
  <c r="E170" i="11"/>
  <c r="F170" i="11"/>
  <c r="G170" i="11"/>
  <c r="E171" i="11"/>
  <c r="F171" i="11"/>
  <c r="F172" i="11"/>
  <c r="G172" i="11"/>
  <c r="E173" i="11"/>
  <c r="F173" i="11"/>
  <c r="G173" i="11"/>
  <c r="E174" i="11"/>
  <c r="F174" i="11"/>
  <c r="F175" i="11"/>
  <c r="G175" i="11"/>
  <c r="E176" i="11"/>
  <c r="F176" i="11"/>
  <c r="G176" i="11"/>
  <c r="E177" i="11"/>
  <c r="F177" i="11"/>
  <c r="F178" i="11"/>
  <c r="G178" i="11"/>
  <c r="E179" i="11"/>
  <c r="F179" i="11"/>
  <c r="G179" i="11"/>
  <c r="E180" i="11"/>
  <c r="F180" i="11"/>
  <c r="F181" i="11"/>
  <c r="G181" i="11"/>
  <c r="E182" i="11"/>
  <c r="F182" i="11"/>
  <c r="G182" i="11"/>
  <c r="E183" i="11"/>
  <c r="F183" i="11"/>
  <c r="F184" i="11"/>
  <c r="G184" i="11"/>
  <c r="E185" i="11"/>
  <c r="F185" i="11"/>
  <c r="G185" i="11"/>
  <c r="E186" i="11"/>
  <c r="F186" i="11"/>
  <c r="F187" i="11"/>
  <c r="G187" i="11"/>
  <c r="E188" i="11"/>
  <c r="F188" i="11"/>
  <c r="G188" i="11"/>
  <c r="E189" i="11"/>
  <c r="F189" i="11"/>
  <c r="F190" i="11"/>
  <c r="G190" i="11"/>
  <c r="E191" i="11"/>
  <c r="F191" i="11"/>
  <c r="G191" i="11"/>
  <c r="F192" i="11"/>
  <c r="F193" i="11"/>
  <c r="G193" i="11"/>
  <c r="E194" i="11"/>
  <c r="F194" i="11"/>
  <c r="G194" i="11"/>
  <c r="E195" i="11"/>
  <c r="F195" i="11"/>
  <c r="F196" i="11"/>
  <c r="G196" i="11"/>
  <c r="F167" i="11"/>
  <c r="E167" i="11"/>
  <c r="F166" i="11"/>
  <c r="N166" i="11" s="1"/>
  <c r="F138" i="11"/>
  <c r="E139" i="11"/>
  <c r="F139" i="11"/>
  <c r="F140" i="11"/>
  <c r="E141" i="11"/>
  <c r="F141" i="11"/>
  <c r="F142" i="11"/>
  <c r="N142" i="11" s="1"/>
  <c r="E143" i="11"/>
  <c r="F143" i="11"/>
  <c r="F144" i="11"/>
  <c r="N144" i="11" s="1"/>
  <c r="E145" i="11"/>
  <c r="F145" i="11"/>
  <c r="F146" i="11"/>
  <c r="E147" i="11"/>
  <c r="F147" i="11"/>
  <c r="F148" i="11"/>
  <c r="E149" i="11"/>
  <c r="F149" i="11"/>
  <c r="N149" i="11" s="1"/>
  <c r="F150" i="11"/>
  <c r="N150" i="11" s="1"/>
  <c r="E151" i="11"/>
  <c r="F151" i="11"/>
  <c r="F152" i="11"/>
  <c r="E153" i="11"/>
  <c r="F153" i="11"/>
  <c r="F154" i="11"/>
  <c r="E155" i="11"/>
  <c r="F155" i="11"/>
  <c r="F156" i="11"/>
  <c r="E157" i="11"/>
  <c r="F157" i="11"/>
  <c r="F158" i="11"/>
  <c r="N158" i="11" s="1"/>
  <c r="E159" i="11"/>
  <c r="F159" i="11"/>
  <c r="F160" i="11"/>
  <c r="E161" i="11"/>
  <c r="F161" i="11"/>
  <c r="F162" i="11"/>
  <c r="N162" i="11" s="1"/>
  <c r="E163" i="11"/>
  <c r="F163" i="11"/>
  <c r="F164" i="11"/>
  <c r="E165" i="11"/>
  <c r="F165" i="11"/>
  <c r="N165" i="11" s="1"/>
  <c r="F137" i="11"/>
  <c r="E137" i="11"/>
  <c r="N137" i="11"/>
  <c r="H197" i="11"/>
  <c r="G167" i="11"/>
  <c r="E79" i="11"/>
  <c r="E80" i="11"/>
  <c r="E81" i="11"/>
  <c r="N81" i="11" s="1"/>
  <c r="E82" i="11"/>
  <c r="E83" i="11"/>
  <c r="N83" i="11" s="1"/>
  <c r="E84" i="11"/>
  <c r="N84" i="11" s="1"/>
  <c r="E85" i="11"/>
  <c r="N85" i="11" s="1"/>
  <c r="E86" i="11"/>
  <c r="E87" i="11"/>
  <c r="E88" i="11"/>
  <c r="N88" i="11" s="1"/>
  <c r="E89" i="11"/>
  <c r="N89" i="11" s="1"/>
  <c r="E90" i="11"/>
  <c r="N90" i="11" s="1"/>
  <c r="E91" i="11"/>
  <c r="N91" i="11" s="1"/>
  <c r="E92" i="11"/>
  <c r="N92" i="11" s="1"/>
  <c r="E93" i="11"/>
  <c r="N93" i="11" s="1"/>
  <c r="E94" i="11"/>
  <c r="E95" i="11"/>
  <c r="E96" i="11"/>
  <c r="N96" i="11" s="1"/>
  <c r="E97" i="11"/>
  <c r="E98" i="11"/>
  <c r="N98" i="11" s="1"/>
  <c r="E99" i="11"/>
  <c r="N99" i="11" s="1"/>
  <c r="E100" i="11"/>
  <c r="N100" i="11" s="1"/>
  <c r="E101" i="11"/>
  <c r="N101" i="11" s="1"/>
  <c r="E102" i="11"/>
  <c r="E103" i="11"/>
  <c r="N103" i="11" s="1"/>
  <c r="E104" i="11"/>
  <c r="E105" i="11"/>
  <c r="N105" i="11" s="1"/>
  <c r="E106" i="11"/>
  <c r="N106" i="11" s="1"/>
  <c r="E107" i="11"/>
  <c r="N107" i="11" s="1"/>
  <c r="E108" i="11"/>
  <c r="N108" i="11" s="1"/>
  <c r="E109" i="11"/>
  <c r="N109" i="11" s="1"/>
  <c r="E110" i="11"/>
  <c r="E111" i="11"/>
  <c r="E112" i="11"/>
  <c r="N112" i="11" s="1"/>
  <c r="E113" i="11"/>
  <c r="E114" i="11"/>
  <c r="E115" i="11"/>
  <c r="N115" i="11" s="1"/>
  <c r="E116" i="11"/>
  <c r="N116" i="11" s="1"/>
  <c r="E117" i="11"/>
  <c r="N117" i="11" s="1"/>
  <c r="E118" i="11"/>
  <c r="N118" i="11" s="1"/>
  <c r="E119" i="11"/>
  <c r="E120" i="11"/>
  <c r="N120" i="11" s="1"/>
  <c r="E121" i="11"/>
  <c r="N121" i="11" s="1"/>
  <c r="E122" i="11"/>
  <c r="N122" i="11" s="1"/>
  <c r="E123" i="11"/>
  <c r="N123" i="11" s="1"/>
  <c r="E124" i="11"/>
  <c r="N124" i="11" s="1"/>
  <c r="E125" i="11"/>
  <c r="E126" i="11"/>
  <c r="N126" i="11" s="1"/>
  <c r="E127" i="11"/>
  <c r="N127" i="11" s="1"/>
  <c r="E128" i="11"/>
  <c r="N128" i="11" s="1"/>
  <c r="E129" i="11"/>
  <c r="N129" i="11" s="1"/>
  <c r="E130" i="11"/>
  <c r="N130" i="11" s="1"/>
  <c r="E131" i="11"/>
  <c r="N131" i="11" s="1"/>
  <c r="E132" i="11"/>
  <c r="E133" i="11"/>
  <c r="N133" i="11" s="1"/>
  <c r="E134" i="11"/>
  <c r="N134" i="11" s="1"/>
  <c r="E135" i="11"/>
  <c r="E136" i="11"/>
  <c r="N136" i="11" s="1"/>
  <c r="E78" i="11"/>
  <c r="N78" i="11" s="1"/>
  <c r="N82" i="11"/>
  <c r="N87" i="11"/>
  <c r="N95" i="11"/>
  <c r="N97" i="11"/>
  <c r="N114" i="11"/>
  <c r="N119" i="11"/>
  <c r="N125" i="11"/>
  <c r="N135" i="11"/>
  <c r="N79" i="11"/>
  <c r="N80" i="11"/>
  <c r="T9" i="11"/>
  <c r="D41" i="11" s="1" a="1"/>
  <c r="D41" i="11" s="1"/>
  <c r="S41" i="11" s="1"/>
  <c r="S45" i="11"/>
  <c r="H50" i="11"/>
  <c r="I50" i="11"/>
  <c r="J50" i="11"/>
  <c r="K50" i="11"/>
  <c r="L50" i="11"/>
  <c r="M50" i="11"/>
  <c r="N50" i="11"/>
  <c r="O50" i="11"/>
  <c r="G50" i="11"/>
  <c r="F50" i="11"/>
  <c r="E50" i="11"/>
  <c r="S44" i="11"/>
  <c r="S43" i="11"/>
  <c r="S42" i="11"/>
  <c r="S39" i="11"/>
  <c r="S38" i="11"/>
  <c r="P35" i="11"/>
  <c r="K35" i="11"/>
  <c r="I35" i="11"/>
  <c r="G35" i="11"/>
  <c r="E35" i="11"/>
  <c r="Q28" i="11"/>
  <c r="O28" i="11"/>
  <c r="M28" i="11"/>
  <c r="K28" i="11"/>
  <c r="I28" i="11"/>
  <c r="G28" i="11"/>
  <c r="O339" i="11" l="1"/>
  <c r="O251" i="11"/>
  <c r="O284" i="11"/>
  <c r="O279" i="11"/>
  <c r="N155" i="11"/>
  <c r="N139" i="11"/>
  <c r="N181" i="11"/>
  <c r="O215" i="11"/>
  <c r="O213" i="11"/>
  <c r="O208" i="11"/>
  <c r="O238" i="11"/>
  <c r="O286" i="11"/>
  <c r="N289" i="11"/>
  <c r="O207" i="11"/>
  <c r="O296" i="11"/>
  <c r="O496" i="11"/>
  <c r="N147" i="11"/>
  <c r="O226" i="11"/>
  <c r="O221" i="11"/>
  <c r="O219" i="11"/>
  <c r="O228" i="11"/>
  <c r="O262" i="11"/>
  <c r="O268" i="11"/>
  <c r="O316" i="11"/>
  <c r="N159" i="11"/>
  <c r="N153" i="11"/>
  <c r="O222" i="11"/>
  <c r="O205" i="11"/>
  <c r="O237" i="11"/>
  <c r="O278" i="11"/>
  <c r="O276" i="11"/>
  <c r="O275" i="11"/>
  <c r="O260" i="11"/>
  <c r="N290" i="11"/>
  <c r="N312" i="11"/>
  <c r="O330" i="11"/>
  <c r="N326" i="11"/>
  <c r="O322" i="11"/>
  <c r="O487" i="11"/>
  <c r="O252" i="11"/>
  <c r="O212" i="11"/>
  <c r="O241" i="11"/>
  <c r="O317" i="11"/>
  <c r="O214" i="11"/>
  <c r="O247" i="11"/>
  <c r="O282" i="11"/>
  <c r="O270" i="11"/>
  <c r="O267" i="11"/>
  <c r="N313" i="11"/>
  <c r="O340" i="11"/>
  <c r="O225" i="11"/>
  <c r="O269" i="11"/>
  <c r="O245" i="11"/>
  <c r="O283" i="11"/>
  <c r="N163" i="11"/>
  <c r="N157" i="11"/>
  <c r="O211" i="11"/>
  <c r="O209" i="11"/>
  <c r="O255" i="11"/>
  <c r="O236" i="11"/>
  <c r="O234" i="11"/>
  <c r="O265" i="11"/>
  <c r="N296" i="11"/>
  <c r="O291" i="11"/>
  <c r="O289" i="11"/>
  <c r="N301" i="11"/>
  <c r="N298" i="11"/>
  <c r="O332" i="11"/>
  <c r="O324" i="11"/>
  <c r="N339" i="11"/>
  <c r="O488" i="11"/>
  <c r="O220" i="11"/>
  <c r="O210" i="11"/>
  <c r="O266" i="11"/>
  <c r="O249" i="11"/>
  <c r="N345" i="11"/>
  <c r="N161" i="11"/>
  <c r="N151" i="11"/>
  <c r="N145" i="11"/>
  <c r="O218" i="11"/>
  <c r="O206" i="11"/>
  <c r="O274" i="11"/>
  <c r="O272" i="11"/>
  <c r="O287" i="11"/>
  <c r="N288" i="11"/>
  <c r="O311" i="11"/>
  <c r="N308" i="11"/>
  <c r="O338" i="11"/>
  <c r="N329" i="11"/>
  <c r="N497" i="11"/>
  <c r="O217" i="11"/>
  <c r="O253" i="11"/>
  <c r="O254" i="11"/>
  <c r="O250" i="11"/>
  <c r="O261" i="11"/>
  <c r="N346" i="11"/>
  <c r="N318" i="11"/>
  <c r="O497" i="11"/>
  <c r="N495" i="11"/>
  <c r="N489" i="11"/>
  <c r="O232" i="11"/>
  <c r="O271" i="11"/>
  <c r="O264" i="11"/>
  <c r="O263" i="11"/>
  <c r="N293" i="11"/>
  <c r="O288" i="11"/>
  <c r="O315" i="11"/>
  <c r="O313" i="11"/>
  <c r="N309" i="11"/>
  <c r="O302" i="11"/>
  <c r="O346" i="11"/>
  <c r="N332" i="11"/>
  <c r="N331" i="11"/>
  <c r="O328" i="11"/>
  <c r="O227" i="11"/>
  <c r="O248" i="11"/>
  <c r="O246" i="11"/>
  <c r="O229" i="11"/>
  <c r="O259" i="11"/>
  <c r="O294" i="11"/>
  <c r="N315" i="11"/>
  <c r="N306" i="11"/>
  <c r="N302" i="11"/>
  <c r="N299" i="11"/>
  <c r="N340" i="11"/>
  <c r="N335" i="11"/>
  <c r="N333" i="11"/>
  <c r="O494" i="11"/>
  <c r="N488" i="11"/>
  <c r="O492" i="11"/>
  <c r="O299" i="11"/>
  <c r="N343" i="11"/>
  <c r="O334" i="11"/>
  <c r="N314" i="11"/>
  <c r="O312" i="11"/>
  <c r="N310" i="11"/>
  <c r="O303" i="11"/>
  <c r="O297" i="11"/>
  <c r="N336" i="11"/>
  <c r="O335" i="11"/>
  <c r="N324" i="11"/>
  <c r="N323" i="11"/>
  <c r="N491" i="11"/>
  <c r="O230" i="11"/>
  <c r="N294" i="11"/>
  <c r="N316" i="11"/>
  <c r="N342" i="11"/>
  <c r="O341" i="11"/>
  <c r="N493" i="11"/>
  <c r="N141" i="11"/>
  <c r="O240" i="11"/>
  <c r="N295" i="11"/>
  <c r="O256" i="11"/>
  <c r="O243" i="11"/>
  <c r="N307" i="11"/>
  <c r="O304" i="11"/>
  <c r="N297" i="11"/>
  <c r="N344" i="11"/>
  <c r="O343" i="11"/>
  <c r="N338" i="11"/>
  <c r="N334" i="11"/>
  <c r="N330" i="11"/>
  <c r="N327" i="11"/>
  <c r="N325" i="11"/>
  <c r="O486" i="11"/>
  <c r="N485" i="11"/>
  <c r="O292" i="11"/>
  <c r="O298" i="11"/>
  <c r="O336" i="11"/>
  <c r="O326" i="11"/>
  <c r="N322" i="11"/>
  <c r="N319" i="11"/>
  <c r="O495" i="11"/>
  <c r="N487" i="11"/>
  <c r="O285" i="11"/>
  <c r="O305" i="11"/>
  <c r="N300" i="11"/>
  <c r="O342" i="11"/>
  <c r="O493" i="11"/>
  <c r="O235" i="11"/>
  <c r="O281" i="11"/>
  <c r="O280" i="11"/>
  <c r="O273" i="11"/>
  <c r="N292" i="11"/>
  <c r="O290" i="11"/>
  <c r="O314" i="11"/>
  <c r="O307" i="11"/>
  <c r="O344" i="11"/>
  <c r="N328" i="11"/>
  <c r="N320" i="11"/>
  <c r="N496" i="11"/>
  <c r="S40" i="11"/>
  <c r="S46" i="11" s="1"/>
  <c r="E40" i="11"/>
  <c r="N403" i="11"/>
  <c r="O454" i="11"/>
  <c r="O430" i="11"/>
  <c r="N492" i="11"/>
  <c r="O489" i="11"/>
  <c r="N484" i="11"/>
  <c r="O481" i="11"/>
  <c r="N476" i="11"/>
  <c r="O473" i="11"/>
  <c r="N468" i="11"/>
  <c r="N460" i="11"/>
  <c r="N452" i="11"/>
  <c r="N444" i="11"/>
  <c r="N436" i="11"/>
  <c r="N428" i="11"/>
  <c r="N420" i="11"/>
  <c r="N412" i="11"/>
  <c r="N404" i="11"/>
  <c r="N396" i="11"/>
  <c r="N388" i="11"/>
  <c r="N380" i="11"/>
  <c r="O470" i="11"/>
  <c r="O406" i="11"/>
  <c r="N494" i="11"/>
  <c r="O491" i="11"/>
  <c r="N486" i="11"/>
  <c r="O483" i="11"/>
  <c r="O475" i="11"/>
  <c r="O467" i="11"/>
  <c r="N462" i="11"/>
  <c r="O459" i="11"/>
  <c r="O451" i="11"/>
  <c r="N446" i="11"/>
  <c r="O443" i="11"/>
  <c r="N438" i="11"/>
  <c r="N422" i="11"/>
  <c r="N390" i="11"/>
  <c r="O424" i="11"/>
  <c r="O416" i="11"/>
  <c r="O408" i="11"/>
  <c r="O400" i="11"/>
  <c r="O392" i="11"/>
  <c r="O429" i="11"/>
  <c r="O381" i="11"/>
  <c r="O490" i="11"/>
  <c r="O482" i="11"/>
  <c r="O474" i="11"/>
  <c r="O466" i="11"/>
  <c r="O458" i="11"/>
  <c r="O450" i="11"/>
  <c r="O442" i="11"/>
  <c r="O434" i="11"/>
  <c r="O426" i="11"/>
  <c r="O418" i="11"/>
  <c r="O415" i="11"/>
  <c r="O399" i="11"/>
  <c r="O391" i="11"/>
  <c r="O383" i="11"/>
  <c r="N374" i="11"/>
  <c r="N366" i="11"/>
  <c r="N358" i="11"/>
  <c r="N350" i="11"/>
  <c r="N360" i="11"/>
  <c r="O370" i="11"/>
  <c r="O362" i="11"/>
  <c r="O354" i="11"/>
  <c r="O348" i="11"/>
  <c r="N347" i="11"/>
  <c r="O337" i="11"/>
  <c r="O321" i="11"/>
  <c r="O345" i="11"/>
  <c r="O333" i="11"/>
  <c r="O329" i="11"/>
  <c r="O325" i="11"/>
  <c r="N341" i="11"/>
  <c r="N337" i="11"/>
  <c r="N321" i="11"/>
  <c r="O320" i="11"/>
  <c r="O331" i="11"/>
  <c r="O327" i="11"/>
  <c r="O323" i="11"/>
  <c r="O319" i="11"/>
  <c r="O318" i="11"/>
  <c r="N317" i="11"/>
  <c r="N291" i="11"/>
  <c r="N311" i="11"/>
  <c r="O310" i="11"/>
  <c r="N303" i="11"/>
  <c r="O309" i="11"/>
  <c r="O301" i="11"/>
  <c r="O308" i="11"/>
  <c r="O300" i="11"/>
  <c r="O306" i="11"/>
  <c r="O293" i="11"/>
  <c r="O295" i="11"/>
  <c r="O257" i="11"/>
  <c r="N164" i="11"/>
  <c r="N156" i="11"/>
  <c r="N160" i="11"/>
  <c r="N152" i="11"/>
  <c r="N154" i="11"/>
  <c r="N143" i="11"/>
  <c r="N140" i="11"/>
  <c r="N148" i="11"/>
  <c r="N138" i="11"/>
  <c r="N146" i="11"/>
  <c r="N173" i="11"/>
  <c r="N233" i="11"/>
  <c r="N227" i="11"/>
  <c r="N174" i="11"/>
  <c r="N176" i="11"/>
  <c r="N184" i="11"/>
  <c r="N187" i="11"/>
  <c r="N189" i="11"/>
  <c r="N193" i="11"/>
  <c r="N167" i="11"/>
  <c r="N188" i="11"/>
  <c r="N196" i="11"/>
  <c r="N192" i="11"/>
  <c r="N172" i="11"/>
  <c r="N178" i="11"/>
  <c r="N168" i="11"/>
  <c r="N180" i="11"/>
  <c r="N194" i="11"/>
  <c r="N186" i="11"/>
  <c r="N170" i="11"/>
  <c r="N179" i="11"/>
  <c r="N195" i="11"/>
  <c r="N171" i="11"/>
  <c r="N234" i="11"/>
  <c r="N175" i="11"/>
  <c r="N169" i="11"/>
  <c r="N185" i="11"/>
  <c r="N177" i="11"/>
  <c r="N257" i="11"/>
  <c r="N249" i="11"/>
  <c r="N250" i="11"/>
  <c r="N199" i="11"/>
  <c r="N223" i="11"/>
  <c r="N212" i="11"/>
  <c r="N191" i="11"/>
  <c r="N183" i="11"/>
  <c r="N104" i="11"/>
  <c r="N86" i="11"/>
  <c r="N94" i="11"/>
  <c r="N132" i="11"/>
  <c r="N102" i="11"/>
  <c r="N110" i="11"/>
  <c r="N111" i="11"/>
  <c r="N113" i="11"/>
  <c r="N207" i="11"/>
  <c r="N279" i="11"/>
  <c r="N268" i="11"/>
  <c r="N273" i="11"/>
  <c r="N266" i="11"/>
  <c r="N202" i="11"/>
  <c r="N213" i="11"/>
  <c r="N284" i="11"/>
  <c r="N276" i="11"/>
  <c r="N265" i="11"/>
  <c r="N253" i="11"/>
  <c r="N243" i="11"/>
  <c r="N238" i="11"/>
  <c r="N230" i="11"/>
  <c r="N220" i="11"/>
  <c r="N215" i="11"/>
  <c r="N204" i="11"/>
  <c r="N198" i="11"/>
  <c r="N283" i="11"/>
  <c r="N280" i="11"/>
  <c r="N247" i="11"/>
  <c r="N285" i="11"/>
  <c r="N282" i="11"/>
  <c r="N251" i="11"/>
  <c r="N246" i="11"/>
  <c r="N229" i="11"/>
  <c r="N222" i="11"/>
  <c r="N206" i="11"/>
  <c r="N271" i="11"/>
  <c r="N269" i="11"/>
  <c r="N264" i="11"/>
  <c r="N261" i="11"/>
  <c r="N255" i="11"/>
  <c r="N219" i="11"/>
  <c r="N214" i="11"/>
  <c r="N263" i="11"/>
  <c r="N254" i="11"/>
  <c r="N237" i="11"/>
  <c r="N203" i="11"/>
  <c r="N274" i="11"/>
  <c r="N272" i="11"/>
  <c r="N231" i="11"/>
  <c r="N210" i="11"/>
  <c r="N205" i="11"/>
  <c r="N197" i="11"/>
  <c r="AF52" i="11" l="1"/>
  <c r="P52" i="11"/>
  <c r="AN52" i="11"/>
  <c r="AM52" i="11"/>
  <c r="AL52" i="11"/>
  <c r="AH52" i="11"/>
  <c r="AK52" i="11"/>
  <c r="AJ52" i="11"/>
  <c r="AI52" i="11"/>
  <c r="AG52" i="11"/>
  <c r="T69" i="11"/>
  <c r="N287" i="11"/>
  <c r="N190" i="11"/>
  <c r="N182" i="11"/>
  <c r="N260" i="11"/>
  <c r="N278" i="11"/>
  <c r="N224" i="11"/>
  <c r="N242" i="11"/>
  <c r="N221" i="11"/>
  <c r="N244" i="11"/>
  <c r="N236" i="11"/>
  <c r="N277" i="11"/>
  <c r="N241" i="11"/>
  <c r="N226" i="11"/>
  <c r="N208" i="11"/>
  <c r="N217" i="11"/>
  <c r="N270" i="11"/>
  <c r="N259" i="11"/>
  <c r="N200" i="11"/>
  <c r="N235" i="11"/>
  <c r="N281" i="11"/>
  <c r="N218" i="11"/>
  <c r="N252" i="11"/>
  <c r="N225" i="11"/>
  <c r="N216" i="11"/>
  <c r="N209" i="11"/>
  <c r="N211" i="11"/>
  <c r="N248" i="11"/>
  <c r="N245" i="11"/>
  <c r="N267" i="11"/>
  <c r="N239" i="11"/>
  <c r="N258" i="11"/>
  <c r="P50" i="11" l="1"/>
  <c r="AO52" i="11"/>
  <c r="N262" i="11"/>
  <c r="N201" i="11"/>
  <c r="N286" i="11"/>
  <c r="N256" i="11"/>
  <c r="N240" i="11"/>
  <c r="N228" i="11" l="1"/>
  <c r="N232" i="11"/>
  <c r="N275"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Business3D</author>
  </authors>
  <commentList>
    <comment ref="D7" authorId="0" shapeId="0" xr:uid="{86783A45-BD61-4B4F-8553-105F4E9AC815}">
      <text>
        <r>
          <rPr>
            <sz val="9"/>
            <color indexed="81"/>
            <rFont val="Tahoma"/>
            <family val="2"/>
          </rPr>
          <t xml:space="preserve">👉 </t>
        </r>
        <r>
          <rPr>
            <b/>
            <sz val="9"/>
            <color indexed="81"/>
            <rFont val="Tahoma"/>
            <family val="2"/>
          </rPr>
          <t xml:space="preserve">Cadre A </t>
        </r>
        <r>
          <rPr>
            <sz val="9"/>
            <color indexed="81"/>
            <rFont val="Tahoma"/>
            <family val="2"/>
          </rPr>
          <t xml:space="preserve">: Si tu habites à Macau, ta réduction sera calculée automatiquement dans le Cadre D. 
Ton attestation d'assurance, à imprimer au dos de cette page, sert de justificatif de domicile.
👉 Bonne nouvelle ! Si tu imprimes ce document, seul le bulletin d'adhésion sera édité. </t>
        </r>
      </text>
    </comment>
    <comment ref="D15" authorId="0" shapeId="0" xr:uid="{1466AB16-0735-4CE5-ABE8-A6746D961E46}">
      <text>
        <r>
          <rPr>
            <sz val="9"/>
            <color indexed="81"/>
            <rFont val="Tahoma"/>
            <family val="2"/>
          </rPr>
          <t xml:space="preserve">👉 </t>
        </r>
        <r>
          <rPr>
            <b/>
            <sz val="9"/>
            <color indexed="81"/>
            <rFont val="Tahoma"/>
            <family val="2"/>
          </rPr>
          <t>Cadre B</t>
        </r>
        <r>
          <rPr>
            <sz val="9"/>
            <color indexed="81"/>
            <rFont val="Tahoma"/>
            <family val="2"/>
          </rPr>
          <t xml:space="preserve"> : Repère la case qui te correspond et clique dessus pour sélectionner ton choix d'activité à la carte
Bien entendu, un seul choix possible. Si tu veux profiter de plusieurs activités, choisis un menu dans le cadre C ci-dessous.</t>
        </r>
      </text>
    </comment>
    <comment ref="D23" authorId="0" shapeId="0" xr:uid="{89E11064-777A-429C-A10C-13232E77E35D}">
      <text>
        <r>
          <rPr>
            <sz val="9"/>
            <color indexed="81"/>
            <rFont val="Tahoma"/>
            <family val="2"/>
          </rPr>
          <t xml:space="preserve">👉 </t>
        </r>
        <r>
          <rPr>
            <b/>
            <sz val="9"/>
            <color indexed="81"/>
            <rFont val="Tahoma"/>
            <family val="2"/>
          </rPr>
          <t>Cadre C</t>
        </r>
        <r>
          <rPr>
            <sz val="9"/>
            <color indexed="81"/>
            <rFont val="Tahoma"/>
            <family val="2"/>
          </rPr>
          <t xml:space="preserve"> : Repère la case qui te correspond et clique dessus pour sélectionner ton Menu d'activités 
Idem, un seul choix possible. 
Si tu souhaites ne participer qu'au Morning Pack avec une ou plusieurs autres activités, alors fais ton choix entre les menus qui contiennent le Full Fitness. Puis, juste en dessous dans le Cadre D, clique pour sélectionner et obtenir ta réduction "Morning Pack" de -50€. </t>
        </r>
      </text>
    </comment>
    <comment ref="D37" authorId="0" shapeId="0" xr:uid="{83F31FE9-B06B-49E9-BE9C-FAE5A38C97DB}">
      <text>
        <r>
          <rPr>
            <sz val="9"/>
            <color indexed="81"/>
            <rFont val="Tahoma"/>
            <family val="2"/>
          </rPr>
          <t xml:space="preserve">👉 </t>
        </r>
        <r>
          <rPr>
            <b/>
            <sz val="9"/>
            <color indexed="81"/>
            <rFont val="Tahoma"/>
            <family val="2"/>
          </rPr>
          <t>Cadre D</t>
        </r>
        <r>
          <rPr>
            <sz val="9"/>
            <color indexed="81"/>
            <rFont val="Tahoma"/>
            <family val="2"/>
          </rPr>
          <t xml:space="preserve"> : Repère les cases qui te correspondent et clique dessus. 
Par principe un menu déroulant est à ta disposition pour sélectionner les réductions qui te sont réservées.
Idem pour sélectionner le nombre de T-shirts ou de débardeurs que tu souhaites et bien sûr ta taille (du XS au XXL). </t>
        </r>
      </text>
    </comment>
    <comment ref="D48" authorId="0" shapeId="0" xr:uid="{B7130E7C-DD9D-4400-B125-880F0202DAA4}">
      <text>
        <r>
          <rPr>
            <sz val="9"/>
            <color indexed="81"/>
            <rFont val="Tahoma"/>
            <family val="2"/>
          </rPr>
          <t xml:space="preserve">👉 </t>
        </r>
        <r>
          <rPr>
            <b/>
            <sz val="9"/>
            <color indexed="81"/>
            <rFont val="Tahoma"/>
            <family val="2"/>
          </rPr>
          <t>Cadre E</t>
        </r>
        <r>
          <rPr>
            <sz val="9"/>
            <color indexed="81"/>
            <rFont val="Tahoma"/>
            <family val="2"/>
          </rPr>
          <t xml:space="preserve"> : Détaille ton ou tes modes de règlement en indiquant seulement les montants dans les colonnes correspondantes
Attention, comme mentionné, le premier chèque doit être supérieur à 50€, les suivants (8 au plus) de 30€ minimum.
Profite de la suggestion d'encaissement juste à droite de cette page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Business3D</author>
  </authors>
  <commentList>
    <comment ref="D7" authorId="0" shapeId="0" xr:uid="{856C4398-51A1-48DF-B9AD-3DE8D447D8AD}">
      <text>
        <r>
          <rPr>
            <sz val="9"/>
            <color indexed="81"/>
            <rFont val="Tahoma"/>
            <family val="2"/>
          </rPr>
          <t xml:space="preserve">👉 </t>
        </r>
        <r>
          <rPr>
            <b/>
            <sz val="9"/>
            <color indexed="81"/>
            <rFont val="Tahoma"/>
            <family val="2"/>
          </rPr>
          <t xml:space="preserve">Cadre A </t>
        </r>
        <r>
          <rPr>
            <sz val="9"/>
            <color indexed="81"/>
            <rFont val="Tahoma"/>
            <family val="2"/>
          </rPr>
          <t xml:space="preserve">: Si tu habites à Macau, ta réduction sera calculée automatiquement dans le Cadre D. 
Ton attestation d'assurance, à imprimer au dos de cette page, sert de justificatif de domicile.
👉 Bonne nouvelle ! Si tu imprimes ce document, seul le bulletin d'adhésion sera édité. </t>
        </r>
      </text>
    </comment>
    <comment ref="D15" authorId="0" shapeId="0" xr:uid="{86E2B2F4-A9E3-4CBA-B27F-07CD07709E48}">
      <text>
        <r>
          <rPr>
            <sz val="9"/>
            <color indexed="81"/>
            <rFont val="Tahoma"/>
            <family val="2"/>
          </rPr>
          <t xml:space="preserve">👉 </t>
        </r>
        <r>
          <rPr>
            <b/>
            <sz val="9"/>
            <color indexed="81"/>
            <rFont val="Tahoma"/>
            <family val="2"/>
          </rPr>
          <t>Cadre B</t>
        </r>
        <r>
          <rPr>
            <sz val="9"/>
            <color indexed="81"/>
            <rFont val="Tahoma"/>
            <family val="2"/>
          </rPr>
          <t xml:space="preserve"> : Repère la case qui te correspond et clique dessus pour sélectionner ton choix d'activité à la carte
Bien entendu, un seul choix possible. Si tu veux profiter de plusieurs activités, choisis un menu dans le cadre C ci-dessous.</t>
        </r>
      </text>
    </comment>
    <comment ref="D23" authorId="0" shapeId="0" xr:uid="{D116BFB5-2948-4782-B2A5-C22205B12EC9}">
      <text>
        <r>
          <rPr>
            <sz val="9"/>
            <color indexed="81"/>
            <rFont val="Tahoma"/>
            <family val="2"/>
          </rPr>
          <t xml:space="preserve">👉 </t>
        </r>
        <r>
          <rPr>
            <b/>
            <sz val="9"/>
            <color indexed="81"/>
            <rFont val="Tahoma"/>
            <family val="2"/>
          </rPr>
          <t>Cadre C</t>
        </r>
        <r>
          <rPr>
            <sz val="9"/>
            <color indexed="81"/>
            <rFont val="Tahoma"/>
            <family val="2"/>
          </rPr>
          <t xml:space="preserve"> : Repère la case qui te correspond et clique dessus pour sélectionner ton Menu d'activités 
Idem, un seul choix possible. 
Si tu souhaites ne participer qu'au Morning Pack avec une ou plusieurs autres activités, alors fais ton choix entre les menus qui contiennent le Full Fitness. Puis, juste en dessous dans le Cadre D, clique pour sélectionner et obtenir ta réduction "Morning Pack" de -50€. </t>
        </r>
      </text>
    </comment>
    <comment ref="D37" authorId="0" shapeId="0" xr:uid="{AA3143EB-0875-4B10-BF37-70D358D25C23}">
      <text>
        <r>
          <rPr>
            <sz val="9"/>
            <color indexed="81"/>
            <rFont val="Tahoma"/>
            <family val="2"/>
          </rPr>
          <t xml:space="preserve">👉 </t>
        </r>
        <r>
          <rPr>
            <b/>
            <sz val="9"/>
            <color indexed="81"/>
            <rFont val="Tahoma"/>
            <family val="2"/>
          </rPr>
          <t>Cadre D</t>
        </r>
        <r>
          <rPr>
            <sz val="9"/>
            <color indexed="81"/>
            <rFont val="Tahoma"/>
            <family val="2"/>
          </rPr>
          <t xml:space="preserve"> : Repère les cases qui te correspondent et clique dessus. 
Par principe un menu déroulant est à ta disposition pour sélectionner les réductions qui te sont réservées.
Idem pour sélectionner le nombre de T-shirts ou de débardeurs que tu souhaites et bien sûr ta taille (du XS au XXL). </t>
        </r>
      </text>
    </comment>
    <comment ref="D48" authorId="0" shapeId="0" xr:uid="{CDFB0422-2635-4477-A158-3DF727A635B7}">
      <text>
        <r>
          <rPr>
            <sz val="9"/>
            <color indexed="81"/>
            <rFont val="Tahoma"/>
            <family val="2"/>
          </rPr>
          <t xml:space="preserve">👉 </t>
        </r>
        <r>
          <rPr>
            <b/>
            <sz val="9"/>
            <color indexed="81"/>
            <rFont val="Tahoma"/>
            <family val="2"/>
          </rPr>
          <t>Cadre E</t>
        </r>
        <r>
          <rPr>
            <sz val="9"/>
            <color indexed="81"/>
            <rFont val="Tahoma"/>
            <family val="2"/>
          </rPr>
          <t xml:space="preserve"> : Détaille ton ou tes modes de règlement en indiquant seulement les montants dans les colonnes correspondantes
Attention, comme mentionné, le premier chèque doit être supérieur à 50€, les suivants (8 au plus) de 30€ minimum.
Profite de la suggestion d'encaissement juste à droite de cette page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<sst xmlns="http://schemas.openxmlformats.org/spreadsheetml/2006/main" count="2630" uniqueCount="1418">
  <si>
    <t>Yoga</t>
  </si>
  <si>
    <t>Pilates</t>
  </si>
  <si>
    <t>Mon nom :</t>
  </si>
  <si>
    <t>Mon prénom :</t>
  </si>
  <si>
    <t xml:space="preserve">Mon adresse : </t>
  </si>
  <si>
    <t>Ville :</t>
  </si>
  <si>
    <t>►</t>
  </si>
  <si>
    <t xml:space="preserve">Mon @mail : </t>
  </si>
  <si>
    <t>Pilates +</t>
  </si>
  <si>
    <t>Yoga +</t>
  </si>
  <si>
    <t>Full Fitness</t>
  </si>
  <si>
    <t xml:space="preserve">J'économise </t>
  </si>
  <si>
    <t>Menu 2 activités</t>
  </si>
  <si>
    <t>Menu 3 activités</t>
  </si>
  <si>
    <t>Menu 4 activités</t>
  </si>
  <si>
    <t>Full Fitness +</t>
  </si>
  <si>
    <t>Zumba®</t>
  </si>
  <si>
    <t>Zumba® +</t>
  </si>
  <si>
    <t>Yoga + Zumba® +</t>
  </si>
  <si>
    <r>
      <t xml:space="preserve">⚠ </t>
    </r>
    <r>
      <rPr>
        <b/>
        <sz val="9"/>
        <color theme="1"/>
        <rFont val="Calibri"/>
        <family val="2"/>
        <scheme val="minor"/>
      </rPr>
      <t>MP</t>
    </r>
    <r>
      <rPr>
        <sz val="9"/>
        <color theme="1"/>
        <rFont val="Calibri"/>
        <family val="2"/>
        <scheme val="minor"/>
      </rPr>
      <t xml:space="preserve"> = cours inclus dans l'option </t>
    </r>
    <r>
      <rPr>
        <b/>
        <sz val="9"/>
        <color theme="1"/>
        <rFont val="Calibri"/>
        <family val="2"/>
        <scheme val="minor"/>
      </rPr>
      <t>Morning Pack (MP) • FF</t>
    </r>
    <r>
      <rPr>
        <sz val="9"/>
        <color theme="1"/>
        <rFont val="Calibri"/>
        <family val="2"/>
        <scheme val="minor"/>
      </rPr>
      <t xml:space="preserve"> = Cours inclus dans l'activité </t>
    </r>
    <r>
      <rPr>
        <b/>
        <sz val="9"/>
        <color theme="1"/>
        <rFont val="Calibri"/>
        <family val="2"/>
        <scheme val="minor"/>
      </rPr>
      <t>Full Fitness (FF)</t>
    </r>
    <r>
      <rPr>
        <sz val="9"/>
        <color theme="1"/>
        <rFont val="Calibri"/>
        <family val="2"/>
        <scheme val="minor"/>
      </rPr>
      <t>, y compris ceux du Morning Pack</t>
    </r>
  </si>
  <si>
    <t>Accès aux 2 cours : 
Lundi et/ou samedi</t>
  </si>
  <si>
    <t>Accès aux 2 cours :
Jeudi et/ou samedi</t>
  </si>
  <si>
    <t>Association Loi 1901 • Créée le 14 avril 2022 • J.O. du 19 avril 2022 • N° 626 Préfecture de la Gironde • N° SIRET : 912 929 114 00011 • APE : 9312Z 
Siège social : 1 place de la République 33460 Macau • Adresse de l’activité : Salle Nelson Mandela • www.ambiancesfitness.fr • ambiancesfitness@gmail.com</t>
  </si>
  <si>
    <t>Accès uniquement aux 6 cours de Fitness du matin, du lundi au vendredi</t>
  </si>
  <si>
    <r>
      <t xml:space="preserve">Morning pack </t>
    </r>
    <r>
      <rPr>
        <sz val="10"/>
        <color rgb="FF4E9396"/>
        <rFont val="Calibri"/>
        <family val="2"/>
        <scheme val="minor"/>
      </rPr>
      <t>inclus</t>
    </r>
    <r>
      <rPr>
        <b/>
        <sz val="10"/>
        <color rgb="FF4E9396"/>
        <rFont val="Calibri"/>
        <family val="2"/>
        <scheme val="minor"/>
      </rPr>
      <t xml:space="preserve"> </t>
    </r>
    <r>
      <rPr>
        <sz val="10"/>
        <color rgb="FF4E9396"/>
        <rFont val="Calibri"/>
        <family val="2"/>
        <scheme val="minor"/>
      </rPr>
      <t xml:space="preserve">+ 5 cours le soir + 1 cours le samedi matin = 12 cours </t>
    </r>
  </si>
  <si>
    <t>- 50 €</t>
  </si>
  <si>
    <t>- 20 €</t>
  </si>
  <si>
    <t>- 10 €</t>
  </si>
  <si>
    <t>Détail des encais-sements</t>
  </si>
  <si>
    <r>
      <t>3 Conditions pour les chèques multiples :</t>
    </r>
    <r>
      <rPr>
        <sz val="8"/>
        <color theme="1"/>
        <rFont val="Calibri"/>
        <family val="2"/>
        <scheme val="minor"/>
      </rPr>
      <t xml:space="preserve">
• 1er chèque de 50€ minimum
• 9 chèques maximum
• 30€ minimum par chèque</t>
    </r>
  </si>
  <si>
    <t xml:space="preserve">*L'association participe à hauteur de 5€ pour l'achat d'un seul T-shirt ou débardeur **Inclus 20€ de cotisation au titre de l'inscription à l'association. </t>
  </si>
  <si>
    <t>(Qté x 10€) - 5€</t>
  </si>
  <si>
    <t>Morning Pack</t>
  </si>
  <si>
    <t>☑️</t>
  </si>
  <si>
    <t>Menu</t>
  </si>
  <si>
    <t>▢</t>
  </si>
  <si>
    <t>Débardeur(s)</t>
  </si>
  <si>
    <t>T-shirt(s)</t>
  </si>
  <si>
    <t>XS</t>
  </si>
  <si>
    <t>S</t>
  </si>
  <si>
    <t>M</t>
  </si>
  <si>
    <t>L</t>
  </si>
  <si>
    <t>XL</t>
  </si>
  <si>
    <t>XXL</t>
  </si>
  <si>
    <t>Mon choix ?</t>
  </si>
  <si>
    <t xml:space="preserve">T-shirts ou </t>
  </si>
  <si>
    <t xml:space="preserve">J'indique ma taille : </t>
  </si>
  <si>
    <t>Ma date de naissance :</t>
  </si>
  <si>
    <r>
      <t>Code postal</t>
    </r>
    <r>
      <rPr>
        <sz val="11"/>
        <color rgb="FF00C2CB"/>
        <rFont val="Calibri"/>
        <family val="2"/>
        <scheme val="minor"/>
      </rPr>
      <t xml:space="preserve"> :</t>
    </r>
  </si>
  <si>
    <t>Valeur(s) calculée(s)</t>
  </si>
  <si>
    <t>Ce jour</t>
  </si>
  <si>
    <t>Signature (obligatoire) :</t>
  </si>
  <si>
    <r>
      <rPr>
        <b/>
        <sz val="9"/>
        <color rgb="FF00C2CB"/>
        <rFont val="Calibri"/>
        <family val="2"/>
        <scheme val="minor"/>
      </rPr>
      <t xml:space="preserve">Éléments à fournir : </t>
    </r>
    <r>
      <rPr>
        <sz val="9"/>
        <color rgb="FF00C2CB"/>
        <rFont val="Calibri"/>
        <family val="2"/>
        <scheme val="minor"/>
      </rPr>
      <t xml:space="preserve">
▢ Attestation d'assurance responsabilité civile nominative 
▢ 1 photo d'identité 
▢ Ce bulletin d'adhésion complété et signé 
⚠ Mineur nous consulter</t>
    </r>
  </si>
  <si>
    <t>▢ Nb Chq</t>
  </si>
  <si>
    <t>Date, le :</t>
  </si>
  <si>
    <t>Par principe un menu déroulant est à ta disposition pour sélectionner les réductions qui te sont réservées.</t>
  </si>
  <si>
    <t xml:space="preserve">Idem, un seul choix possible. </t>
  </si>
  <si>
    <t xml:space="preserve">Idem pour sélectionner le nombre de T-shirts ou de débardeurs que tu souhaites et bien sûr ta taille (du XS au XXL). </t>
  </si>
  <si>
    <t xml:space="preserve">Ta suggestion d'encaissement de tes chèques : </t>
  </si>
  <si>
    <t>Calcul du planning de règlement</t>
  </si>
  <si>
    <t>Mensualité.s</t>
  </si>
  <si>
    <t>Attention, comme mentionné, le premier chèque doit être supérieur à 50€, les suivants (8 au plus) de 30€ minimum.</t>
  </si>
  <si>
    <r>
      <t xml:space="preserve">Le montant de mon adhésion, en fonction du choix mentionné ci-dessus </t>
    </r>
    <r>
      <rPr>
        <b/>
        <i/>
        <sz val="11"/>
        <color theme="1"/>
        <rFont val="Calibri"/>
        <family val="2"/>
        <scheme val="minor"/>
      </rPr>
      <t>À la carte</t>
    </r>
    <r>
      <rPr>
        <i/>
        <sz val="11"/>
        <color theme="1"/>
        <rFont val="Calibri"/>
        <family val="2"/>
        <scheme val="minor"/>
      </rPr>
      <t xml:space="preserve"> ou </t>
    </r>
    <r>
      <rPr>
        <b/>
        <i/>
        <sz val="11"/>
        <color theme="1"/>
        <rFont val="Calibri"/>
        <family val="2"/>
        <scheme val="minor"/>
      </rPr>
      <t>Menu,</t>
    </r>
    <r>
      <rPr>
        <i/>
        <sz val="11"/>
        <color theme="1"/>
        <rFont val="Calibri"/>
        <family val="2"/>
        <scheme val="minor"/>
      </rPr>
      <t xml:space="preserve"> est reporté ici</t>
    </r>
  </si>
  <si>
    <t>D</t>
  </si>
  <si>
    <t>E</t>
  </si>
  <si>
    <t>F</t>
  </si>
  <si>
    <t>G</t>
  </si>
  <si>
    <t>H</t>
  </si>
  <si>
    <t>I</t>
  </si>
  <si>
    <t>J</t>
  </si>
  <si>
    <t>K</t>
  </si>
  <si>
    <t>O</t>
  </si>
  <si>
    <t>N</t>
  </si>
  <si>
    <t>Nbr de règlement :</t>
  </si>
  <si>
    <t xml:space="preserve">Montant </t>
  </si>
  <si>
    <t>CTR</t>
  </si>
  <si>
    <t>Accès aux 2 cours : 1 le
mercredi / 1 le vendredi</t>
  </si>
  <si>
    <t xml:space="preserve">Je m'inscris en même temps que mon / ma conjoint.e (ou enfant) Qui ? : </t>
  </si>
  <si>
    <t xml:space="preserve">NON : </t>
  </si>
  <si>
    <t xml:space="preserve">Droit à l'image ? OUI :
</t>
  </si>
  <si>
    <r>
      <t xml:space="preserve">Réduction </t>
    </r>
    <r>
      <rPr>
        <b/>
        <sz val="10"/>
        <color rgb="FF009999"/>
        <rFont val="Calibri"/>
        <family val="2"/>
        <scheme val="minor"/>
      </rPr>
      <t>Morning Pack</t>
    </r>
    <r>
      <rPr>
        <sz val="10"/>
        <color theme="1"/>
        <rFont val="Calibri"/>
        <family val="2"/>
        <scheme val="minor"/>
      </rPr>
      <t xml:space="preserve"> en remplacement du </t>
    </r>
    <r>
      <rPr>
        <b/>
        <sz val="10"/>
        <color rgb="FF009999"/>
        <rFont val="Calibri"/>
        <family val="2"/>
        <scheme val="minor"/>
      </rPr>
      <t>Full Fitness</t>
    </r>
    <r>
      <rPr>
        <sz val="10"/>
        <color rgb="FF009999"/>
        <rFont val="Calibri"/>
        <family val="2"/>
        <scheme val="minor"/>
      </rPr>
      <t xml:space="preserve"> </t>
    </r>
    <r>
      <rPr>
        <sz val="10"/>
        <color theme="1"/>
        <rFont val="Calibri"/>
        <family val="2"/>
        <scheme val="minor"/>
      </rPr>
      <t>pour les Menus 2, 3 ou 4 activités</t>
    </r>
  </si>
  <si>
    <t>TOTAL</t>
  </si>
  <si>
    <r>
      <t>En signant ce document, j'atteste que ma condition physique me permet de suivre les activités auxquelles je m'inscris. Je certifie avoir pris connaissance du règlement intérieur de l'association (au verso de ce document) que j'accepte intégralement, sans réserve. Je reconnais avoir été informé.e qu’</t>
    </r>
    <r>
      <rPr>
        <b/>
        <sz val="11"/>
        <color theme="1"/>
        <rFont val="Calibri"/>
        <family val="2"/>
        <scheme val="minor"/>
      </rPr>
      <t>aucun remboursement ne sera effectué</t>
    </r>
    <r>
      <rPr>
        <sz val="11"/>
        <color theme="1"/>
        <rFont val="Calibri"/>
        <family val="2"/>
        <scheme val="minor"/>
      </rPr>
      <t>, en cas de renoncement à l’adhésion en cours de saison, pour quelque motif que ce soit. L’association décline toute responsabilité concernant les vols. L'assurance de l'association ne couvre pas les indemnités journalières en cas d'arrêt de travail suite à un accident. Tes données personnelles sont exclusivement réservées à l'administration de l'association et sont conservées 3 ans. Bien entendu, tu disposes d'un droit d'accès et de rectification.  Privilégie les mobilités douces pour venir aux cours. Si tu viens en voiture, gare-toi en marche arrière pour la sécurité de toutes et tous.</t>
    </r>
  </si>
  <si>
    <t>MIREILLE</t>
  </si>
  <si>
    <t>ALVAREZ-DURANDET</t>
  </si>
  <si>
    <t>139 CHEMIN DU BORD DE L'EAU</t>
  </si>
  <si>
    <t>MACAU</t>
  </si>
  <si>
    <t>mireillealvarezdurandet@gmail.com</t>
  </si>
  <si>
    <t>NATHALIE</t>
  </si>
  <si>
    <t>AUBRUN</t>
  </si>
  <si>
    <t>6 PLACE DE FRONTON</t>
  </si>
  <si>
    <t>nathalie.aubrun17@gmail.com</t>
  </si>
  <si>
    <t>FAOSSATOU</t>
  </si>
  <si>
    <t>BABIN</t>
  </si>
  <si>
    <t>27 ROUTE DE BERN</t>
  </si>
  <si>
    <t>FAOSSATOU03@GMAIL.COM</t>
  </si>
  <si>
    <t>VALENTINE</t>
  </si>
  <si>
    <t>BALDACCHINO</t>
  </si>
  <si>
    <t>66 RUE GAMBETTA</t>
  </si>
  <si>
    <t>val.balda33@gmail.com</t>
  </si>
  <si>
    <t>STEPHANIE</t>
  </si>
  <si>
    <t>BARDET</t>
  </si>
  <si>
    <t>35 CHEMIN DE LA FRAICHEYRE</t>
  </si>
  <si>
    <t>stephaniebardet33@gmail.com</t>
  </si>
  <si>
    <t>CAROLE</t>
  </si>
  <si>
    <t>BAUDIN LASZLO</t>
  </si>
  <si>
    <t>15 ROUTE DES CHATEAUX</t>
  </si>
  <si>
    <t>LABARDE</t>
  </si>
  <si>
    <t>CAR333@ORANGE.FR</t>
  </si>
  <si>
    <t>BENABEN</t>
  </si>
  <si>
    <t>16 AVENUE DU GENERAL DE GAULLE</t>
  </si>
  <si>
    <t>MARIEPIERREBENABEN@YAHOO.FR</t>
  </si>
  <si>
    <t>ADELINE</t>
  </si>
  <si>
    <t>BODIN</t>
  </si>
  <si>
    <t>6 RUE DU PHALOT</t>
  </si>
  <si>
    <t>LUDON MEDOC</t>
  </si>
  <si>
    <t>adelinebodin@live.fr</t>
  </si>
  <si>
    <t>ESTELLE</t>
  </si>
  <si>
    <t>BOURDON</t>
  </si>
  <si>
    <t>12 LOT L'ENCLOS DES PEYRETTES</t>
  </si>
  <si>
    <t>ESTELLEBOURDON@OUTLOOK.COM</t>
  </si>
  <si>
    <t xml:space="preserve">PATRICIA </t>
  </si>
  <si>
    <t>BOUSSETON</t>
  </si>
  <si>
    <t>7 AVENUE DES 3 MOULINS</t>
  </si>
  <si>
    <t>PBOUSSETON@ORANGE.FR</t>
  </si>
  <si>
    <t>ELODIE</t>
  </si>
  <si>
    <t>BOUYSSOU</t>
  </si>
  <si>
    <t>18 BIS CHEMIN DES CHAMBRES NEUVES</t>
  </si>
  <si>
    <t>tipou-net@hotmail.fr</t>
  </si>
  <si>
    <t xml:space="preserve">PASCAL </t>
  </si>
  <si>
    <t>BROCHARD</t>
  </si>
  <si>
    <t>9 CHEMIN DU TAYET</t>
  </si>
  <si>
    <t>PASCALBROCHARD33@GMAIL.COM</t>
  </si>
  <si>
    <t>MARIELEMYE@GMAIL.COM</t>
  </si>
  <si>
    <t>CHRISTINE</t>
  </si>
  <si>
    <t>BROWN</t>
  </si>
  <si>
    <t xml:space="preserve">6 CHEMIN DES MERLES </t>
  </si>
  <si>
    <t>christinebrown158@gmail.com</t>
  </si>
  <si>
    <t>CAILLEBA</t>
  </si>
  <si>
    <t>42 B ROUTE DE BORDEAUX PAUILLAC</t>
  </si>
  <si>
    <t>ADELINE.CAILLEBA@GMAIL.COM</t>
  </si>
  <si>
    <t>MANUELA</t>
  </si>
  <si>
    <t>CAUMONT</t>
  </si>
  <si>
    <t>11 B CHEMIN DE LA GARENNE</t>
  </si>
  <si>
    <t>CAUMONT.MANOU@GMAIL.COM</t>
  </si>
  <si>
    <t>MARIE</t>
  </si>
  <si>
    <t>CHABALLIER</t>
  </si>
  <si>
    <t>2 RUE DU MARECHAL LECLERC</t>
  </si>
  <si>
    <t>MARGAUX CANTENAC</t>
  </si>
  <si>
    <t>mariekhan@malescot.com</t>
  </si>
  <si>
    <t xml:space="preserve">AURELIE </t>
  </si>
  <si>
    <t>CHATEAUREYNAUD</t>
  </si>
  <si>
    <t xml:space="preserve">8 PLACE DE FRONTON </t>
  </si>
  <si>
    <t>aureliechateaureynaud@gmail.com</t>
  </si>
  <si>
    <t xml:space="preserve">BRIGITTE </t>
  </si>
  <si>
    <t>CHOLLET</t>
  </si>
  <si>
    <t xml:space="preserve">23BIS CHEMIN DES DAMES </t>
  </si>
  <si>
    <t>brigittechollet33@gmail.com</t>
  </si>
  <si>
    <t>VANESSA</t>
  </si>
  <si>
    <t>COLMONT</t>
  </si>
  <si>
    <t>4 RUE DE LA LOUBEYRE</t>
  </si>
  <si>
    <t>VANGUILHEM@MSN.COM</t>
  </si>
  <si>
    <t>MURIEL</t>
  </si>
  <si>
    <t>CUGNY</t>
  </si>
  <si>
    <t>12 IMPASSE DES NIVEOLES</t>
  </si>
  <si>
    <t>MURIEL.C31@GMAIL.COM</t>
  </si>
  <si>
    <t>LAURENCE</t>
  </si>
  <si>
    <t>DA CRUZ E SILVA</t>
  </si>
  <si>
    <t>13 CAM DE SEURIN</t>
  </si>
  <si>
    <t>laurence.dces@gmail.com</t>
  </si>
  <si>
    <t>PASCALE</t>
  </si>
  <si>
    <t xml:space="preserve">DE LOS ANGELES </t>
  </si>
  <si>
    <t>113 CHEMIN DU BORD DE L'EAU</t>
  </si>
  <si>
    <t>PDLANGELES@AOL.COM</t>
  </si>
  <si>
    <t>CATHERINE</t>
  </si>
  <si>
    <t>18 RUE FRANCOIS MAURIAC</t>
  </si>
  <si>
    <t>SAINT MEDARD EN JALLES</t>
  </si>
  <si>
    <t>CATHERINE.DLA@HOTMAIL.FR</t>
  </si>
  <si>
    <t>SYLVIE</t>
  </si>
  <si>
    <t xml:space="preserve">14 ROUTE DE BERN </t>
  </si>
  <si>
    <t>SYLVIEDESBREST@GMAIL.COM</t>
  </si>
  <si>
    <t>DOMECQ</t>
  </si>
  <si>
    <t>13 LOT L'ENCLOS DES PEYRETTES</t>
  </si>
  <si>
    <t>leelounatpaul@orange.fr</t>
  </si>
  <si>
    <t>MARIE-ROSE</t>
  </si>
  <si>
    <t>DUCASSE</t>
  </si>
  <si>
    <t>80 AVENUE DE LA LIBERATION</t>
  </si>
  <si>
    <t>marie-rose_ducasse@orange.fr</t>
  </si>
  <si>
    <t>JULIE</t>
  </si>
  <si>
    <t>EPELVA</t>
  </si>
  <si>
    <t>5 CHEMIN DU PETIT BOUSCATON</t>
  </si>
  <si>
    <t>julieroig@hotmail.fr</t>
  </si>
  <si>
    <t xml:space="preserve">SOPHIE </t>
  </si>
  <si>
    <t xml:space="preserve">FAURE </t>
  </si>
  <si>
    <t>16 CHEMIN DE CANTELOUP</t>
  </si>
  <si>
    <t>GOUSOPHIE@YAHOO.FR</t>
  </si>
  <si>
    <t>ODETTE</t>
  </si>
  <si>
    <t>FOURASTE</t>
  </si>
  <si>
    <t>26 RUE GAMBETTA</t>
  </si>
  <si>
    <t>FOURASTE@FREE.FR</t>
  </si>
  <si>
    <t>GALAN</t>
  </si>
  <si>
    <t xml:space="preserve">29 BIS ROUTE DE BERN </t>
  </si>
  <si>
    <t>LATXA@ORANGE.FR</t>
  </si>
  <si>
    <t>NADINE</t>
  </si>
  <si>
    <t>GRENIER</t>
  </si>
  <si>
    <t>78 TER AVENUE DE LA LIBERATION</t>
  </si>
  <si>
    <t>philippe.grenier14@sfr.fr</t>
  </si>
  <si>
    <t>CORINE</t>
  </si>
  <si>
    <t>HAUTEFAYE</t>
  </si>
  <si>
    <t>113 RUE DE LA FONTAINE</t>
  </si>
  <si>
    <t>LE PIAN MEDOC</t>
  </si>
  <si>
    <t>JULIE.HAUTEFAYE@LAPOSTE.NET</t>
  </si>
  <si>
    <t>DELPHINE</t>
  </si>
  <si>
    <t>JESSON</t>
  </si>
  <si>
    <t xml:space="preserve">31 CHEMIN DE LA FRAYCHERE </t>
  </si>
  <si>
    <t>JESSONDDG@GMAIL.COM</t>
  </si>
  <si>
    <t>CELINE</t>
  </si>
  <si>
    <t>JOIE</t>
  </si>
  <si>
    <t>25 CHEMIN DE LA FRAICHEYRE</t>
  </si>
  <si>
    <t>CELINEJOIE@AOL.COM</t>
  </si>
  <si>
    <t>CHRISTELLE</t>
  </si>
  <si>
    <t>KEIGNAERT GARCIA</t>
  </si>
  <si>
    <t>25 B CHEMIN DE LA GARENNE</t>
  </si>
  <si>
    <t>ckeignaert@laposte.net</t>
  </si>
  <si>
    <t>CLAUDIA</t>
  </si>
  <si>
    <t>LAFON</t>
  </si>
  <si>
    <t>10 CHEMIN DE BOSCARRA</t>
  </si>
  <si>
    <t>LAFONCLAUDIA05@GMAIL.COM</t>
  </si>
  <si>
    <t>CORINNE</t>
  </si>
  <si>
    <t>LAMARQUE</t>
  </si>
  <si>
    <t xml:space="preserve">2 ALLEES DES CHÊNES </t>
  </si>
  <si>
    <t>XACO.33@GMAIL.COM</t>
  </si>
  <si>
    <t>BARBARA</t>
  </si>
  <si>
    <t>LAMBERT</t>
  </si>
  <si>
    <t xml:space="preserve">124 CHEMIN DES EGLANTINES </t>
  </si>
  <si>
    <t>BARBARALAMBERT33@GMAIL.COM</t>
  </si>
  <si>
    <t>ANNE SANDRINE</t>
  </si>
  <si>
    <t>LANDRE</t>
  </si>
  <si>
    <t>12 RUE NELSON MANDELA</t>
  </si>
  <si>
    <t>LANDRE.ANNESANDRINE@GMAIL.COM</t>
  </si>
  <si>
    <t>GAELLE</t>
  </si>
  <si>
    <t>LARCHE</t>
  </si>
  <si>
    <t>5 BIS GRAND CHEMIN DU FRONTON</t>
  </si>
  <si>
    <t>AUDIBERT.GAELLE@GMAIL.COM</t>
  </si>
  <si>
    <t>KRISTELL</t>
  </si>
  <si>
    <t>LE PAPE</t>
  </si>
  <si>
    <t>10 ALLEE DU PARC</t>
  </si>
  <si>
    <t>CHRISTELLE.LEPAPE@HOTMAIL.COM</t>
  </si>
  <si>
    <t>MELODIE</t>
  </si>
  <si>
    <t>LEBRETON</t>
  </si>
  <si>
    <t>8A PLACE PINTON</t>
  </si>
  <si>
    <t>MELO918@HOTMAIL.FR</t>
  </si>
  <si>
    <t>AGNES</t>
  </si>
  <si>
    <t>LEICHTNAM</t>
  </si>
  <si>
    <t>21 CHEMIN DE LA FRAICHEYRE</t>
  </si>
  <si>
    <t>leichtnamagnes@gmail.com</t>
  </si>
  <si>
    <t>CARINE</t>
  </si>
  <si>
    <t>MERCIER</t>
  </si>
  <si>
    <t>8 CHEMIN DE DUGRAVIER</t>
  </si>
  <si>
    <t>carinemercier33@gmail.com</t>
  </si>
  <si>
    <t>SEBASTIEN</t>
  </si>
  <si>
    <t>MONRIBOT</t>
  </si>
  <si>
    <t>1 TER AVENUE JEAN MOULIN</t>
  </si>
  <si>
    <t>SEBASTIENMONRIBOT@HOTMAIL.COM</t>
  </si>
  <si>
    <t>MORVAN</t>
  </si>
  <si>
    <t>3 BIS ROUTE DE LOUENS</t>
  </si>
  <si>
    <t>leguenmarierose@gmail.com</t>
  </si>
  <si>
    <t>NADALIE</t>
  </si>
  <si>
    <t>CNADALIE@GMAIL.COM</t>
  </si>
  <si>
    <t>PAGE</t>
  </si>
  <si>
    <t xml:space="preserve">11 RUE DE LA MOUETTE </t>
  </si>
  <si>
    <t>MARIE5000@ORANGE.FR</t>
  </si>
  <si>
    <t>EDWIGE</t>
  </si>
  <si>
    <t>PANEBIANCO</t>
  </si>
  <si>
    <t>3 ALLEE DES NOISETIERS</t>
  </si>
  <si>
    <t>EDWIGEPANEBIANCO@HOTMAIL.COM</t>
  </si>
  <si>
    <t>FLORENCE</t>
  </si>
  <si>
    <t>PEKALA</t>
  </si>
  <si>
    <t>59B ROUTE DE BORDEAUX PAUILLAC</t>
  </si>
  <si>
    <t>fpekala@orange.fr</t>
  </si>
  <si>
    <t>MARYSE</t>
  </si>
  <si>
    <t>PIAUD</t>
  </si>
  <si>
    <t>9 GRAND CHEMIN DE FRONTON</t>
  </si>
  <si>
    <t>MARYSEPIAUD@GMAIL.COM</t>
  </si>
  <si>
    <t>SP33460@GMAIL.COM</t>
  </si>
  <si>
    <t>QUITTERIE</t>
  </si>
  <si>
    <t>PICARD</t>
  </si>
  <si>
    <t>3 CAM DU SEURIN</t>
  </si>
  <si>
    <t>QUIT64@HOTMAIL.FR</t>
  </si>
  <si>
    <t>ERIC</t>
  </si>
  <si>
    <t>ROBIN</t>
  </si>
  <si>
    <t>1 PLACE DUFFOUR DUBERGIER</t>
  </si>
  <si>
    <t>CAROLINE</t>
  </si>
  <si>
    <t>ROUSTEING</t>
  </si>
  <si>
    <t>29 CHEMIN DE LA FRAICHEYRE</t>
  </si>
  <si>
    <t>CAROLINE.ROUSTEING@WANADOO.FR</t>
  </si>
  <si>
    <t>SALAUN</t>
  </si>
  <si>
    <t>4 RUE DU LAVOIR DE LA GRILLADE</t>
  </si>
  <si>
    <t>mai06@orange.fr</t>
  </si>
  <si>
    <t>CHANTAL</t>
  </si>
  <si>
    <t>SICAUD</t>
  </si>
  <si>
    <t>31 RUE POUGE DE BEAU</t>
  </si>
  <si>
    <t>CHANTGILLES@HOTMAIL.FR</t>
  </si>
  <si>
    <t>SOL</t>
  </si>
  <si>
    <t>35 AVENUE DE LA GARE</t>
  </si>
  <si>
    <t>chantalsol@hotmail.fr</t>
  </si>
  <si>
    <t xml:space="preserve">ISABELLE </t>
  </si>
  <si>
    <t>VANOVERFELD</t>
  </si>
  <si>
    <t xml:space="preserve">4 CHEMIN DU BIROULET </t>
  </si>
  <si>
    <t>Vincent.vanoverfeld@orange.fr</t>
  </si>
  <si>
    <t>FRANCOIS</t>
  </si>
  <si>
    <t>VERGNE</t>
  </si>
  <si>
    <t>BUKOWASE@HOTMAIL.COM</t>
  </si>
  <si>
    <t xml:space="preserve">VIRGINIE </t>
  </si>
  <si>
    <t>VIEIRA</t>
  </si>
  <si>
    <t>8 ALLEE D'HIRAM VILLA</t>
  </si>
  <si>
    <t>boucard.virginie@neuf.fr</t>
  </si>
  <si>
    <t xml:space="preserve">FRANCOISE </t>
  </si>
  <si>
    <t>ZUGER</t>
  </si>
  <si>
    <t>16 RUE GEORGES MANDEL</t>
  </si>
  <si>
    <t>MICHEL</t>
  </si>
  <si>
    <t>michellafon1959@yahoo.fr</t>
  </si>
  <si>
    <t>LUDIVINE</t>
  </si>
  <si>
    <t>BERRY</t>
  </si>
  <si>
    <t>10 CHEMIN DE LA BERGERIE</t>
  </si>
  <si>
    <t>lulss@hotmail.fr</t>
  </si>
  <si>
    <t>ANNE-FLORE</t>
  </si>
  <si>
    <t>RAULIER</t>
  </si>
  <si>
    <t>8 CHEMIN DE LA TREILLE</t>
  </si>
  <si>
    <t>anneflore_rullaud@yahoo.fr</t>
  </si>
  <si>
    <t>MICHELE</t>
  </si>
  <si>
    <t>LASSAGNE</t>
  </si>
  <si>
    <t>3 IMPASSE FICHELEBRE</t>
  </si>
  <si>
    <t>michele.lassagne173@orange.fr</t>
  </si>
  <si>
    <t>DUGUE</t>
  </si>
  <si>
    <t>6 CHEMIN DE LA GARENNE</t>
  </si>
  <si>
    <t>elodie.maurice@9online.fr</t>
  </si>
  <si>
    <t>MANON</t>
  </si>
  <si>
    <t>PANNETIER</t>
  </si>
  <si>
    <t>4 B chemin du PAS DU RIOU</t>
  </si>
  <si>
    <t>manon.pielko@gmail.com</t>
  </si>
  <si>
    <t>PIERRE</t>
  </si>
  <si>
    <t>MARTIN</t>
  </si>
  <si>
    <t>8 A PLACE PINTON</t>
  </si>
  <si>
    <t>tanglang.pierre@gmail.com</t>
  </si>
  <si>
    <t>CORALIE</t>
  </si>
  <si>
    <t>BIGOT</t>
  </si>
  <si>
    <t>coralie.bigot84@gmail.com</t>
  </si>
  <si>
    <t>ROSIE</t>
  </si>
  <si>
    <t>TARD</t>
  </si>
  <si>
    <t>7 CHEMIN DU PETIT BOUSCATON</t>
  </si>
  <si>
    <t>rtard@free.fr</t>
  </si>
  <si>
    <t>ANAÏS</t>
  </si>
  <si>
    <t>LOPES-GAUDUCHEAU</t>
  </si>
  <si>
    <t>16 IMPASSE DES NIVEOLES</t>
  </si>
  <si>
    <t>anaisgauducheau@gmail.com</t>
  </si>
  <si>
    <t>JOHANNA</t>
  </si>
  <si>
    <t>PILET</t>
  </si>
  <si>
    <t>5TER CHEMIN DU GRAND FRONTON</t>
  </si>
  <si>
    <t>jopilet@hotmail.fr</t>
  </si>
  <si>
    <t>DABADIE</t>
  </si>
  <si>
    <t>27 RUE DES COMBATTANTS DE L'AFN</t>
  </si>
  <si>
    <t>ajdabadie@gmail.com</t>
  </si>
  <si>
    <t>LEONIE</t>
  </si>
  <si>
    <t>PEREK</t>
  </si>
  <si>
    <t>2 ALLEE DES NOISETIERS</t>
  </si>
  <si>
    <t>leonie.perek@hotmail.fr</t>
  </si>
  <si>
    <t>GISELE</t>
  </si>
  <si>
    <t>DELIGEY</t>
  </si>
  <si>
    <t>7 ALLEE CLAUDE PECASTAING</t>
  </si>
  <si>
    <t>giseledeligey@hotmail.com</t>
  </si>
  <si>
    <t>PATRAS-ABERNE</t>
  </si>
  <si>
    <t>4 BIS B ROUTE D'ARSAC</t>
  </si>
  <si>
    <t>meloxandra@hotmail.fr</t>
  </si>
  <si>
    <t>KIRSTY</t>
  </si>
  <si>
    <t>CURTIS</t>
  </si>
  <si>
    <t>7 RUE DE MAYE GRAND</t>
  </si>
  <si>
    <t>kirstycurtis2710@aol.com</t>
  </si>
  <si>
    <t>BUGEAT</t>
  </si>
  <si>
    <t>35 LOT. L'ENCLOS DES PEYRETTES</t>
  </si>
  <si>
    <t>bugeat.sylvie@outlook.fr</t>
  </si>
  <si>
    <t>ELISE</t>
  </si>
  <si>
    <t>RICHARD/PARADIS</t>
  </si>
  <si>
    <t>24 AVENUE DU 11 NOVEMBRE</t>
  </si>
  <si>
    <t>elise.richard33290@gmail.com</t>
  </si>
  <si>
    <t>SANDRA</t>
  </si>
  <si>
    <t>BROCHOT</t>
  </si>
  <si>
    <t>3 PASSAGE DE RETHONDES</t>
  </si>
  <si>
    <t>sandra.brochot@gmail.com</t>
  </si>
  <si>
    <t>IRIS</t>
  </si>
  <si>
    <t>LACHIEZE</t>
  </si>
  <si>
    <t>11 PLACE CARNOT</t>
  </si>
  <si>
    <t>lachieze.iris@gmail.com</t>
  </si>
  <si>
    <t>MARION</t>
  </si>
  <si>
    <t>LAFOURESSE</t>
  </si>
  <si>
    <t>79 RUE POUGE DE BEAU</t>
  </si>
  <si>
    <t>marion.farbos@hotmail.fr</t>
  </si>
  <si>
    <t>SORIANO</t>
  </si>
  <si>
    <t>7 PLACE DUFFOUR DUBERGIER</t>
  </si>
  <si>
    <t>sorianosylvie@orange.fr</t>
  </si>
  <si>
    <t>BOURQUIN</t>
  </si>
  <si>
    <t>47B AVENUE DU GENERAL DE GAULLE</t>
  </si>
  <si>
    <t>fbourquin33@gmail.com</t>
  </si>
  <si>
    <t>PAULINE</t>
  </si>
  <si>
    <t>LAUDET</t>
  </si>
  <si>
    <t>16 CHEMIN DE BOSCARA</t>
  </si>
  <si>
    <t>pauline.devaux@hotmail.fr</t>
  </si>
  <si>
    <t>GILGENMANN</t>
  </si>
  <si>
    <t>32 RUE DU 06 MAI 1945</t>
  </si>
  <si>
    <t>gilgenmann.marion@orange.fr</t>
  </si>
  <si>
    <t>VALERIE</t>
  </si>
  <si>
    <t>MARCHAND</t>
  </si>
  <si>
    <t>24 RUE DE LA RONDE DES CHARMES</t>
  </si>
  <si>
    <t>valdag1970@yahoo.fr</t>
  </si>
  <si>
    <t>WENDY</t>
  </si>
  <si>
    <t>BERTRAND</t>
  </si>
  <si>
    <t>57T ROUTE DE BORDEAUX PAUILLAC</t>
  </si>
  <si>
    <t>wendyfrainaud@orange.fr</t>
  </si>
  <si>
    <t>MELINDA</t>
  </si>
  <si>
    <t>20 RUE DE LA RONDE DES CHARMES</t>
  </si>
  <si>
    <t>rolland-melinda@hotmail.fr</t>
  </si>
  <si>
    <t>DUSSOULIER</t>
  </si>
  <si>
    <t>7 AVENUE DU COMPTE LYNCH</t>
  </si>
  <si>
    <t>e.dussoulier@gmail.com</t>
  </si>
  <si>
    <t>RAMIREZ</t>
  </si>
  <si>
    <t>1B RUE PLANQUE ST BLAISE</t>
  </si>
  <si>
    <t>SOUSSANS</t>
  </si>
  <si>
    <t>sramirez@orange.fr</t>
  </si>
  <si>
    <t>THOMAS</t>
  </si>
  <si>
    <t>47 CHEMIN DU PETIT BOUSCATON</t>
  </si>
  <si>
    <t>rtvl1212@gmail.com</t>
  </si>
  <si>
    <t>LAETITIA</t>
  </si>
  <si>
    <t>JOFROIX</t>
  </si>
  <si>
    <t>28 AVENUE DE LA GARE</t>
  </si>
  <si>
    <t>sjofroix@yahoo.fr</t>
  </si>
  <si>
    <t>DAVID</t>
  </si>
  <si>
    <t>FAURE</t>
  </si>
  <si>
    <t>achatsdf@yahoo.fr</t>
  </si>
  <si>
    <t>HIZYIA</t>
  </si>
  <si>
    <t>MARROKI</t>
  </si>
  <si>
    <t>19 RUE DE LA RONDE DES CHARMES</t>
  </si>
  <si>
    <t>missa37@msn.com</t>
  </si>
  <si>
    <t>VERONIQUE</t>
  </si>
  <si>
    <t>PALMA</t>
  </si>
  <si>
    <t>10 ALLEE DES CHÊNES</t>
  </si>
  <si>
    <t>famillepalma33@gmail.com</t>
  </si>
  <si>
    <t>MONTEMURRO</t>
  </si>
  <si>
    <t>3 CHEMIN DU PETIT CASTERA</t>
  </si>
  <si>
    <t>michou.aurelie@live.fr</t>
  </si>
  <si>
    <t>TIPHAINE</t>
  </si>
  <si>
    <t>BLANCHAIN</t>
  </si>
  <si>
    <t>29C CHEMIN DES PEYRETTES</t>
  </si>
  <si>
    <t>tiphaine.blanchain@sfr.fr</t>
  </si>
  <si>
    <t>SEVERINE</t>
  </si>
  <si>
    <t>TESSIER</t>
  </si>
  <si>
    <t>54 RUE POUGE DE BEAU</t>
  </si>
  <si>
    <t>paloumey.sl@wanadoo.fr</t>
  </si>
  <si>
    <t>GALLAIS</t>
  </si>
  <si>
    <t>5 RUE SIMONE VEIL</t>
  </si>
  <si>
    <t>PAREMPUYRE</t>
  </si>
  <si>
    <t>isagallais7@gmail.com</t>
  </si>
  <si>
    <t>MARIA</t>
  </si>
  <si>
    <t>CONJEAUD</t>
  </si>
  <si>
    <t>117 CHEMIN DU BORD DE L'EAU</t>
  </si>
  <si>
    <t>mariaconjeaud@hotmail.fr</t>
  </si>
  <si>
    <t>CHAUVIN</t>
  </si>
  <si>
    <t>10 LOTISSEMENT L'ENCLOS DES PEYRETTES</t>
  </si>
  <si>
    <t>vanou33@live.fr</t>
  </si>
  <si>
    <t>TOUZET</t>
  </si>
  <si>
    <t>11 RUE DE CHANTECLERC</t>
  </si>
  <si>
    <t>caroline.touzet33@gmail.com</t>
  </si>
  <si>
    <t>DE LA ROCHETTE</t>
  </si>
  <si>
    <t>fdlr33@gmail.com</t>
  </si>
  <si>
    <t>DUBIEF</t>
  </si>
  <si>
    <t>3 RUE CAMILLE GODARD</t>
  </si>
  <si>
    <t>sandra.dubief25@gmail.com</t>
  </si>
  <si>
    <t>VALLAT</t>
  </si>
  <si>
    <t>15 RUE THIERS</t>
  </si>
  <si>
    <t>REGINE</t>
  </si>
  <si>
    <t>PELLETIER</t>
  </si>
  <si>
    <t>5 ROUTE DE LOUENS</t>
  </si>
  <si>
    <t>reg.pel58@gmail.com</t>
  </si>
  <si>
    <t>BACHELET</t>
  </si>
  <si>
    <t>2 RUE LUCIE AUBRAC</t>
  </si>
  <si>
    <t>marion.bachelet33@gmail.com</t>
  </si>
  <si>
    <t>CAMPANER-COULON</t>
  </si>
  <si>
    <t>9BIS CHEMIN DU PETIT CASTERA</t>
  </si>
  <si>
    <t>julie.campaner.coulon@gmail.com</t>
  </si>
  <si>
    <t>PATRICK</t>
  </si>
  <si>
    <t>MORA</t>
  </si>
  <si>
    <t>3A AVENUE DU GENERAL DE GAULLE</t>
  </si>
  <si>
    <t>BLANQUEFORT</t>
  </si>
  <si>
    <t>patrick.brochard33@gmail.com</t>
  </si>
  <si>
    <t>MAGIMEL</t>
  </si>
  <si>
    <t>4 RUE DE LA LAGUNE</t>
  </si>
  <si>
    <t>aurelie.magimel@gmail.com</t>
  </si>
  <si>
    <t>13 CHEMIN DE DUGRAVIER</t>
  </si>
  <si>
    <t>marion.ricordeau17@gmail.com</t>
  </si>
  <si>
    <t>HEREDIA</t>
  </si>
  <si>
    <t>25BIS ROUTE DE BORDEAUX PAUILLAC</t>
  </si>
  <si>
    <t>heloise.he@yahoo.fr</t>
  </si>
  <si>
    <t>DUPIN</t>
  </si>
  <si>
    <t>5 AVENUE JEAN MOULIN</t>
  </si>
  <si>
    <t>elodiebruneau@yahoo.fr</t>
  </si>
  <si>
    <t>MARIE-RENEE</t>
  </si>
  <si>
    <t>CALCAS</t>
  </si>
  <si>
    <t>8 CHEMIN DE GANYMEDE</t>
  </si>
  <si>
    <t>mariecalcas32@gmail.com</t>
  </si>
  <si>
    <t>ISABELLA</t>
  </si>
  <si>
    <t>TAVADOVA</t>
  </si>
  <si>
    <t>19 LOT. LE MAIL</t>
  </si>
  <si>
    <t>itavadova@gmail.com</t>
  </si>
  <si>
    <t>VARELA</t>
  </si>
  <si>
    <t>36 TER COURS PEY BERLAND</t>
  </si>
  <si>
    <t>elodie_emilie82@hotmail.com</t>
  </si>
  <si>
    <t>SENTOUT</t>
  </si>
  <si>
    <t>5 CHEMINE DE BOSCARRA</t>
  </si>
  <si>
    <t>florence.sentout@gmail.com</t>
  </si>
  <si>
    <t>CINDY</t>
  </si>
  <si>
    <t>CAPTIF</t>
  </si>
  <si>
    <t>29ter CHEMIN DES PEYRETTES</t>
  </si>
  <si>
    <t>captifcindy@gmail.com</t>
  </si>
  <si>
    <t>JEANNE</t>
  </si>
  <si>
    <t>GOURMAUD</t>
  </si>
  <si>
    <t>17 ROUTE D'ARSAC</t>
  </si>
  <si>
    <t>jeanne.gourmaud@gmail.com</t>
  </si>
  <si>
    <t>LUCILE</t>
  </si>
  <si>
    <t>LEFEBVRE</t>
  </si>
  <si>
    <t>11 ALLEE DE PEYJOUANT</t>
  </si>
  <si>
    <t>ARSAC</t>
  </si>
  <si>
    <t>lucilelefebvre@hotmail.fr</t>
  </si>
  <si>
    <t>CYNTHIA</t>
  </si>
  <si>
    <t>BURRET-MATHE</t>
  </si>
  <si>
    <t>24, CHEMIN DU PETIT CASTERA</t>
  </si>
  <si>
    <t>cynandthecity@hotmail.fr</t>
  </si>
  <si>
    <t>ALINE</t>
  </si>
  <si>
    <t>BOUCHE</t>
  </si>
  <si>
    <t>52B, AVENUE DE L'EUROPE</t>
  </si>
  <si>
    <t>aline.bouche@hotmail.fr</t>
  </si>
  <si>
    <t>BOUCHERIE</t>
  </si>
  <si>
    <t>18, RUE DU LAVOIR DE LA GRILLADE</t>
  </si>
  <si>
    <t>virgibv@orange.fr</t>
  </si>
  <si>
    <t>1, PASSAGE DU MAIL</t>
  </si>
  <si>
    <t>casto33@sfr.fr</t>
  </si>
  <si>
    <t>AUGIER</t>
  </si>
  <si>
    <t>25, RUE ANDRE HERTIG</t>
  </si>
  <si>
    <t>f.grollet@orange.fr</t>
  </si>
  <si>
    <t>MARIANNE</t>
  </si>
  <si>
    <t>PORTEFAIX</t>
  </si>
  <si>
    <t>5, ROUTE DE LA GARONNE</t>
  </si>
  <si>
    <t>p.marianne2@hotmail.com</t>
  </si>
  <si>
    <t>MARTINAT</t>
  </si>
  <si>
    <t>21bis, ROUTE D'ARSAC</t>
  </si>
  <si>
    <t>linecm_45@msn.com</t>
  </si>
  <si>
    <t>8, PASSAGE DE RETHONDES</t>
  </si>
  <si>
    <t>christellepr33@gmail.com</t>
  </si>
  <si>
    <t>MAEVA</t>
  </si>
  <si>
    <t>BOULESQUE</t>
  </si>
  <si>
    <t>11, IMPASSE DES NIVEOLES</t>
  </si>
  <si>
    <t>maeva.boulesque33@gmail.com</t>
  </si>
  <si>
    <t>JOSSE</t>
  </si>
  <si>
    <t>65, CHEMIN DU PETIT BOUSCATON</t>
  </si>
  <si>
    <t>cindy.josse93@gmail.com</t>
  </si>
  <si>
    <t>DAUSSY</t>
  </si>
  <si>
    <t>4, CHEMIN DES ANES</t>
  </si>
  <si>
    <t>estherloulou@orange.fr</t>
  </si>
  <si>
    <t>8, GRAND CHEMIN DE FRONTON</t>
  </si>
  <si>
    <t>lambertvivi@hotmail.fr</t>
  </si>
  <si>
    <t>ALEXANDRE</t>
  </si>
  <si>
    <t>16, IMPASSE DES NIVEOLES</t>
  </si>
  <si>
    <t>lopes.alex@hotmail.fr</t>
  </si>
  <si>
    <t>FREDERIQUE</t>
  </si>
  <si>
    <t>01, PASSAGE DE RETHONDES</t>
  </si>
  <si>
    <t>martin.frederique.contact@gmail.com</t>
  </si>
  <si>
    <t>JESSICA</t>
  </si>
  <si>
    <t>MOZAS</t>
  </si>
  <si>
    <t>3, IMPASSE DE L'ANGELIQUE DES MARAIS</t>
  </si>
  <si>
    <t>mozas.jessica@gmail.com</t>
  </si>
  <si>
    <t>ISSLINGER</t>
  </si>
  <si>
    <t>60 RUE DU PIGEONNAY</t>
  </si>
  <si>
    <t>marianne.isslinger@gmail.com</t>
  </si>
  <si>
    <t>ARMELLE</t>
  </si>
  <si>
    <t>LALANNE</t>
  </si>
  <si>
    <t>1 CHEMIN DES DAMES</t>
  </si>
  <si>
    <t>armelle.lalanne@orange.fr</t>
  </si>
  <si>
    <t>CLEMENCE</t>
  </si>
  <si>
    <t>THEBAULT</t>
  </si>
  <si>
    <t>145 CHEMIN DU BORD DE L'EAU</t>
  </si>
  <si>
    <t>thebault.clemence@gmail.com</t>
  </si>
  <si>
    <t>CHRISTOPHE</t>
  </si>
  <si>
    <t>BELLEREAUD</t>
  </si>
  <si>
    <t>30 CHEMIN DE NOEL</t>
  </si>
  <si>
    <t>christophebellereaud@gmail.com</t>
  </si>
  <si>
    <t>EMMA</t>
  </si>
  <si>
    <t>GRELLIER DE OLIVIEIRA</t>
  </si>
  <si>
    <t>4 CHEMIN DE GANYMEDE</t>
  </si>
  <si>
    <t>maritie_grellier@hotmail.com</t>
  </si>
  <si>
    <t>MARITIE</t>
  </si>
  <si>
    <t>GRELLIER</t>
  </si>
  <si>
    <t>5 CHEMIN DE GANYMEDE</t>
  </si>
  <si>
    <t>GICQUIAUD</t>
  </si>
  <si>
    <t>emiliegicquiaud@yahoo.fr</t>
  </si>
  <si>
    <t>GRANDJEAN</t>
  </si>
  <si>
    <t>2 IMPASSE DE LA LIBERATION</t>
  </si>
  <si>
    <t>grandjean77@gmail.com</t>
  </si>
  <si>
    <t>MARIE-HELENE</t>
  </si>
  <si>
    <t>ARNOUX</t>
  </si>
  <si>
    <t>23 CHEMIN DU BORD DE L'EAU</t>
  </si>
  <si>
    <t>mariehelene.arnoux@gmail.com</t>
  </si>
  <si>
    <t>SONIA</t>
  </si>
  <si>
    <t>CABY</t>
  </si>
  <si>
    <t>14, RUE DE BIGEAU</t>
  </si>
  <si>
    <t>sgautier64@gmail.com</t>
  </si>
  <si>
    <t>JUSTINE</t>
  </si>
  <si>
    <t>DOREE</t>
  </si>
  <si>
    <t>38bis ROUTE DES CHATEAUX</t>
  </si>
  <si>
    <t>justune.doree@gmail.com</t>
  </si>
  <si>
    <t>DUPUY</t>
  </si>
  <si>
    <t>4, CHEMIN DE CAUSSAS</t>
  </si>
  <si>
    <t>davydupuy@hotmail.fr</t>
  </si>
  <si>
    <t>2ter AVENUE DU GAL DE GAULLE Rés ADRIEN Appt8</t>
  </si>
  <si>
    <t>lolamilk99@gmail.com</t>
  </si>
  <si>
    <t>GILLES</t>
  </si>
  <si>
    <t>gilles.sicaud@gmail.com</t>
  </si>
  <si>
    <t>VACHER</t>
  </si>
  <si>
    <t>45 RUE POUGE DE BEAU</t>
  </si>
  <si>
    <t>chantal.vacher.cv3@gmail.com</t>
  </si>
  <si>
    <t>KAOUTHAR</t>
  </si>
  <si>
    <t>CRESPY</t>
  </si>
  <si>
    <t>8 RUE DU LAVOIR DE LA GRILLADE</t>
  </si>
  <si>
    <t>kaouthar.boukeha@gmail.com</t>
  </si>
  <si>
    <t>PERRIAT</t>
  </si>
  <si>
    <t>16 AVENUE DE LA COSTE</t>
  </si>
  <si>
    <t>valerieperriat@yahoo.fr</t>
  </si>
  <si>
    <t>JOSIANE</t>
  </si>
  <si>
    <t>SIBASSIE</t>
  </si>
  <si>
    <t>92 ROUTE DU GRAND VERGER</t>
  </si>
  <si>
    <t>j.sibassie@orange.fr</t>
  </si>
  <si>
    <t>MERRIAUX</t>
  </si>
  <si>
    <t>17 ROUTE DE BERN</t>
  </si>
  <si>
    <t>sylvie.merriaux@dbmail.com</t>
  </si>
  <si>
    <t>BERNARD CUISINIER</t>
  </si>
  <si>
    <t>1 CHEMIN DES CLAUZEAUX</t>
  </si>
  <si>
    <t>a-jansonnie@hotmail.fr</t>
  </si>
  <si>
    <t>SALDANA DAVID</t>
  </si>
  <si>
    <t>virginie.saldana@gmail.com</t>
  </si>
  <si>
    <t>AYETTE</t>
  </si>
  <si>
    <t>GRACIA</t>
  </si>
  <si>
    <t>5 IMPASSE LE BRETON</t>
  </si>
  <si>
    <t>ayettedjafari@yahoo.fr</t>
  </si>
  <si>
    <t>CLAIRE</t>
  </si>
  <si>
    <t>ROYER</t>
  </si>
  <si>
    <t>34 RUE THIERS</t>
  </si>
  <si>
    <t>claire.royer@outlook.com</t>
  </si>
  <si>
    <t>EVE</t>
  </si>
  <si>
    <t>DUTRUCH</t>
  </si>
  <si>
    <t>28 CHEMIN DU PETIT CASTERA</t>
  </si>
  <si>
    <t>eve.dutruch@orange.fr</t>
  </si>
  <si>
    <t>BARBE</t>
  </si>
  <si>
    <t>16, CHEMIN DE BROWN</t>
  </si>
  <si>
    <t>ericisa.barbe@gmail.com</t>
  </si>
  <si>
    <t>BUSSAC</t>
  </si>
  <si>
    <t>4B, CHEMIN DES CHAMBRES NEUVES</t>
  </si>
  <si>
    <t>stephaniebussac@hotmail.fr</t>
  </si>
  <si>
    <t>CECILE</t>
  </si>
  <si>
    <t>DELTHEIL</t>
  </si>
  <si>
    <t>7QUI, GRAND CHEMIN DE FRONTON</t>
  </si>
  <si>
    <t>cecile.deltheil@yahoo.fr</t>
  </si>
  <si>
    <t>MARIANE</t>
  </si>
  <si>
    <t>CREMONT/PIRONNEC</t>
  </si>
  <si>
    <t>4, LOTISSEMENT DES TROIS MOULINS</t>
  </si>
  <si>
    <t>mpironnec@gmail.com</t>
  </si>
  <si>
    <t>LAURENT</t>
  </si>
  <si>
    <t>CASSAGNEAU</t>
  </si>
  <si>
    <t>10, PLACE DE FRONTON</t>
  </si>
  <si>
    <t>cassagnolo@free.fr</t>
  </si>
  <si>
    <t>JENNIFER</t>
  </si>
  <si>
    <t>BOISSERIE</t>
  </si>
  <si>
    <t>1, RUE CABERNET SAUVIGNON</t>
  </si>
  <si>
    <t>peljennifer@yahoo.fr</t>
  </si>
  <si>
    <t>COTTEREAU</t>
  </si>
  <si>
    <t>24 COURS DE LA MARNE</t>
  </si>
  <si>
    <t>julie@jofficemanager.fr</t>
  </si>
  <si>
    <t>CLAUDE</t>
  </si>
  <si>
    <t>PETITJEAN</t>
  </si>
  <si>
    <t>13 CHEMIN DE LA RESERVE</t>
  </si>
  <si>
    <t>claude.ptjn@gmail.com</t>
  </si>
  <si>
    <t xml:space="preserve">SEVERINE </t>
  </si>
  <si>
    <t>MAUNIER</t>
  </si>
  <si>
    <t>2 RUE DU GRAND COMMUNAL</t>
  </si>
  <si>
    <t>severine.maunier33@gmail.com</t>
  </si>
  <si>
    <t>ANNE</t>
  </si>
  <si>
    <t>MOUILLE</t>
  </si>
  <si>
    <t>7 IMPASSE DES NIVEOLES</t>
  </si>
  <si>
    <t>anne.mouille@hotmail.fr</t>
  </si>
  <si>
    <t>FASQUEL</t>
  </si>
  <si>
    <t>9 RUE DE SEGONNES</t>
  </si>
  <si>
    <t>a.fas33@yahoo.com</t>
  </si>
  <si>
    <t>BRIGITTE</t>
  </si>
  <si>
    <t>BOITEL</t>
  </si>
  <si>
    <t>32 CHEMIN DE LA GARENNE</t>
  </si>
  <si>
    <t>brigitteboitel33@gmail.com</t>
  </si>
  <si>
    <t>MARIE ELISE</t>
  </si>
  <si>
    <t>PERRIN</t>
  </si>
  <si>
    <t>6 A GRAND CHEMIN DE FRONTON</t>
  </si>
  <si>
    <t>perrinmarie33310@gmail.com</t>
  </si>
  <si>
    <t>CAGNOL</t>
  </si>
  <si>
    <t>9 CHEMIN DE GIRON</t>
  </si>
  <si>
    <t>MOULIS EN MEDOC</t>
  </si>
  <si>
    <t>chantal.cagnol@orange.fr</t>
  </si>
  <si>
    <t>GUILLAUME</t>
  </si>
  <si>
    <t>5 CHEMIN DES PEYRETTES</t>
  </si>
  <si>
    <t>sguillaume2002@gmail.com</t>
  </si>
  <si>
    <t>live.laur@yahoo.fr</t>
  </si>
  <si>
    <t>RIBLET</t>
  </si>
  <si>
    <t>4 CHEMIN DE LA FERME</t>
  </si>
  <si>
    <t>manonriblet93600@gmail.com</t>
  </si>
  <si>
    <t>LAGRABETTE</t>
  </si>
  <si>
    <t>20 BIS CHEMIN DE LA GARENNE</t>
  </si>
  <si>
    <t>severinelagrabette@hotmail.com</t>
  </si>
  <si>
    <t>POUILLOUX</t>
  </si>
  <si>
    <t>12 CHEMIN DE LA FORGE</t>
  </si>
  <si>
    <t>isabelle-b-mail@orange.fr</t>
  </si>
  <si>
    <t>MARTINE</t>
  </si>
  <si>
    <t>CALLAC</t>
  </si>
  <si>
    <t>1 LOT L'ENCLOS DES PEYRETTES</t>
  </si>
  <si>
    <t>callac.martine@outlook.com</t>
  </si>
  <si>
    <t>BONVALLET</t>
  </si>
  <si>
    <t>6 PASSAGE DE CANEYRON</t>
  </si>
  <si>
    <t>laurencebonvallet@gmail.com</t>
  </si>
  <si>
    <t>GAY</t>
  </si>
  <si>
    <t>5, RUE LUCIE AUBRAC</t>
  </si>
  <si>
    <t>sophie.scrivante@gmail.com</t>
  </si>
  <si>
    <t>LARD</t>
  </si>
  <si>
    <t>15, RUE DE LA GARE</t>
  </si>
  <si>
    <t>elodie.lard40@gmail.com</t>
  </si>
  <si>
    <t>LECOCQ</t>
  </si>
  <si>
    <t>16, LOT L'ENCLOS DES PEYRETTES</t>
  </si>
  <si>
    <t>elonao2711@gmail.com</t>
  </si>
  <si>
    <t>13, CHEMIN DE LA RESERVE</t>
  </si>
  <si>
    <t>petitjean.delphine@free.fr</t>
  </si>
  <si>
    <t>BRISEMEUR</t>
  </si>
  <si>
    <t>1, RUE POUMEAU DE LILLE</t>
  </si>
  <si>
    <t>brisemeurvalerie@gmail.com</t>
  </si>
  <si>
    <t>ALICE</t>
  </si>
  <si>
    <t>VAN NAMEN</t>
  </si>
  <si>
    <t>9 RUE THIERS</t>
  </si>
  <si>
    <t>alicevannamen@hotmail.com</t>
  </si>
  <si>
    <t>ANDRE</t>
  </si>
  <si>
    <t>59 RUE POUGE DE BEAU</t>
  </si>
  <si>
    <t>sophieandre26@yahoo.fr</t>
  </si>
  <si>
    <t>ANDRAULT</t>
  </si>
  <si>
    <t>4 RUE DU BAILLOT</t>
  </si>
  <si>
    <t>sandra.rc@orange.fr</t>
  </si>
  <si>
    <t>GERALDINE</t>
  </si>
  <si>
    <t>LAMIT</t>
  </si>
  <si>
    <t>1 AVENUE JEAN MOULIN</t>
  </si>
  <si>
    <t>glamit25@hotmail.com</t>
  </si>
  <si>
    <t>LAMON</t>
  </si>
  <si>
    <t>27 RUE DES CARRAYES</t>
  </si>
  <si>
    <t>jesslam33@hotmail.fr</t>
  </si>
  <si>
    <t>22 GRAND CHEMIN DE FRONTON</t>
  </si>
  <si>
    <t>eve_de_larquier@hotmail.com</t>
  </si>
  <si>
    <t>MARY</t>
  </si>
  <si>
    <t>7F RUE DES CARRAYES</t>
  </si>
  <si>
    <t>caroline33wendy@gmail.com</t>
  </si>
  <si>
    <t>FLORINE</t>
  </si>
  <si>
    <t>PICARDO</t>
  </si>
  <si>
    <t xml:space="preserve">4 ALLEE DU CORPS FRANC POMMIER </t>
  </si>
  <si>
    <t>f.pierson@hotmail.fr</t>
  </si>
  <si>
    <t>FIONA</t>
  </si>
  <si>
    <t>BONATO</t>
  </si>
  <si>
    <t>61 BIS RUE CAMILLE GODARD</t>
  </si>
  <si>
    <t>fionabonato@gmail.com</t>
  </si>
  <si>
    <t>NAILLE</t>
  </si>
  <si>
    <t>49 RUE CAMILLE GODARD</t>
  </si>
  <si>
    <t>LAURICHESSE</t>
  </si>
  <si>
    <t>11 RUE PIERRE DE RONSARD</t>
  </si>
  <si>
    <t>martinelaurichesse@orange.fr</t>
  </si>
  <si>
    <r>
      <rPr>
        <b/>
        <sz val="11"/>
        <color theme="0"/>
        <rFont val="Arial Black"/>
        <family val="2"/>
      </rPr>
      <t>B</t>
    </r>
    <r>
      <rPr>
        <b/>
        <sz val="11"/>
        <color theme="0"/>
        <rFont val="Calibri"/>
        <family val="2"/>
        <scheme val="minor"/>
      </rPr>
      <t>. Je préfère choisir une seule activité Ambiances Fitness à la CARTE et je coche celle de mon choix ci-dessous :</t>
    </r>
  </si>
  <si>
    <t>👉 Cadre A : Si tu habites à Macau, ta réduction sera calculée automatiquement dans le Cadre D. 
Ton attestation d'assurance, à imprimer au dos de cette page, sert de justificatif de domicile.</t>
  </si>
  <si>
    <t>👉 Cadre B : Repère les cases ▢ et clique dessus pour sélectionner ton choix d'activité à la carte</t>
  </si>
  <si>
    <r>
      <rPr>
        <b/>
        <sz val="11"/>
        <color theme="0"/>
        <rFont val="Arial Black"/>
        <family val="2"/>
      </rPr>
      <t>C</t>
    </r>
    <r>
      <rPr>
        <b/>
        <sz val="11"/>
        <color theme="0"/>
        <rFont val="Calibri"/>
        <family val="2"/>
        <scheme val="minor"/>
      </rPr>
      <t>. Je préfère choisir 1 MENU Ambiances Fitness composé de 2, 3 ou 4 activités et je coche celui de mon choix ci-dessous :</t>
    </r>
  </si>
  <si>
    <t xml:space="preserve">👉 Cadre C : Repère les cases ▢ et clique dessus pour sélectionner ton Menu d'activités </t>
  </si>
  <si>
    <t>Bien entendu, un seul choix possible. Si tu veux profiter de plusieurs activités, choisis un menu dans le cadre C ci-dessous.</t>
  </si>
  <si>
    <t xml:space="preserve">👉 Cadre D : Repère les cases ▢ et clique dessus. </t>
  </si>
  <si>
    <r>
      <rPr>
        <b/>
        <sz val="11"/>
        <color theme="0"/>
        <rFont val="Arial Black"/>
        <family val="2"/>
      </rPr>
      <t>D</t>
    </r>
    <r>
      <rPr>
        <b/>
        <sz val="11"/>
        <color theme="0"/>
        <rFont val="Calibri"/>
        <family val="2"/>
        <scheme val="minor"/>
      </rPr>
      <t>. Je coche les réductions auxquelles je peux prétendre pour obtenir le montant de mon adhésion :</t>
    </r>
  </si>
  <si>
    <t>👉 Cadre E : Détaille ton ou tes modes de règlement en indiquant seulement les montants dans les colonnes correspondantes</t>
  </si>
  <si>
    <r>
      <rPr>
        <b/>
        <sz val="12"/>
        <color theme="0"/>
        <rFont val="Arial Black"/>
        <family val="2"/>
      </rPr>
      <t>E</t>
    </r>
    <r>
      <rPr>
        <b/>
        <sz val="12"/>
        <color theme="0"/>
        <rFont val="Calibri"/>
        <family val="2"/>
        <scheme val="minor"/>
      </rPr>
      <t xml:space="preserve">. </t>
    </r>
    <r>
      <rPr>
        <b/>
        <sz val="11"/>
        <color theme="0"/>
        <rFont val="Calibri"/>
        <family val="2"/>
        <scheme val="minor"/>
      </rPr>
      <t>Je détaille, ci-dessous, le ou les modes de règlement que je choisis, ainsi que le planning des encaissements de mes chèques</t>
    </r>
  </si>
  <si>
    <t xml:space="preserve">👉 Bonne nouvelle ! Si tu imprimes ce document, seul ton bulletin d'adhésion sera édité. 
</t>
  </si>
  <si>
    <r>
      <t xml:space="preserve">Si tu souhaites ne participer qu'au </t>
    </r>
    <r>
      <rPr>
        <b/>
        <sz val="11"/>
        <color theme="1"/>
        <rFont val="Calibri"/>
        <family val="2"/>
        <scheme val="minor"/>
      </rPr>
      <t>Morning Pack</t>
    </r>
    <r>
      <rPr>
        <sz val="11"/>
        <color theme="1"/>
        <rFont val="Calibri"/>
        <family val="2"/>
        <scheme val="minor"/>
      </rPr>
      <t xml:space="preserve"> avec une ou plusieurs autres activités, alors fais ton choix entre les menus qui contiennent le </t>
    </r>
    <r>
      <rPr>
        <b/>
        <sz val="11"/>
        <color theme="1"/>
        <rFont val="Calibri"/>
        <family val="2"/>
        <scheme val="minor"/>
      </rPr>
      <t>Full Fitness</t>
    </r>
    <r>
      <rPr>
        <sz val="11"/>
        <color theme="1"/>
        <rFont val="Calibri"/>
        <family val="2"/>
        <scheme val="minor"/>
      </rPr>
      <t>. 
Puis, juste en dessous dans le Cadre D, clique pour sélectionner et obtenir ta réduction "</t>
    </r>
    <r>
      <rPr>
        <b/>
        <sz val="11"/>
        <color theme="1"/>
        <rFont val="Calibri"/>
        <family val="2"/>
        <scheme val="minor"/>
      </rPr>
      <t>Morning Pack</t>
    </r>
    <r>
      <rPr>
        <sz val="11"/>
        <color theme="1"/>
        <rFont val="Calibri"/>
        <family val="2"/>
        <scheme val="minor"/>
      </rPr>
      <t xml:space="preserve">" de -50€. </t>
    </r>
  </si>
  <si>
    <t>Tél1</t>
  </si>
  <si>
    <t>Numéro2</t>
  </si>
  <si>
    <t>Prénom3</t>
  </si>
  <si>
    <t>NOM4</t>
  </si>
  <si>
    <t>Adresse5</t>
  </si>
  <si>
    <t>CP6</t>
  </si>
  <si>
    <t>Ville7</t>
  </si>
  <si>
    <t>DateN8</t>
  </si>
  <si>
    <t>Mail9</t>
  </si>
  <si>
    <r>
      <rPr>
        <b/>
        <sz val="12"/>
        <color theme="0"/>
        <rFont val="Arial Black"/>
        <family val="2"/>
      </rPr>
      <t>A</t>
    </r>
    <r>
      <rPr>
        <b/>
        <sz val="12"/>
        <color theme="0"/>
        <rFont val="Calibri"/>
        <family val="2"/>
        <scheme val="minor"/>
      </rPr>
      <t xml:space="preserve">. </t>
    </r>
    <r>
      <rPr>
        <b/>
        <sz val="11"/>
        <color theme="0"/>
        <rFont val="Calibri"/>
        <family val="2"/>
        <scheme val="minor"/>
      </rPr>
      <t xml:space="preserve">Je renseigne uniquement mon </t>
    </r>
    <r>
      <rPr>
        <b/>
        <u/>
        <sz val="11"/>
        <color theme="0"/>
        <rFont val="Calibri"/>
        <family val="2"/>
        <scheme val="minor"/>
      </rPr>
      <t>06 ou 07</t>
    </r>
    <r>
      <rPr>
        <b/>
        <sz val="11"/>
        <color theme="0"/>
        <rFont val="Calibri"/>
        <family val="2"/>
        <scheme val="minor"/>
      </rPr>
      <t>, je complète les autres cadres, puis j'imprime cette page et je signe mon adhésion</t>
    </r>
  </si>
  <si>
    <t>Code</t>
  </si>
  <si>
    <t>CONCATENER(DROITE(B2;4);ANNEE(I2))</t>
  </si>
  <si>
    <t>FORMULAIRE RESERVE AUX NOUVEAUX ADHERENTS (Ou pour toutes modifications des coordonnées pour les anciens)</t>
  </si>
  <si>
    <r>
      <t xml:space="preserve">Pour adhérer, je complète les cadre </t>
    </r>
    <r>
      <rPr>
        <b/>
        <sz val="11"/>
        <color theme="1"/>
        <rFont val="Arial Black"/>
        <family val="2"/>
      </rPr>
      <t>A, puis B</t>
    </r>
    <r>
      <rPr>
        <b/>
        <sz val="11"/>
        <color theme="1"/>
        <rFont val="Calibri"/>
        <family val="2"/>
        <scheme val="minor"/>
      </rPr>
      <t xml:space="preserve"> </t>
    </r>
    <r>
      <rPr>
        <b/>
        <u/>
        <sz val="11"/>
        <color theme="1"/>
        <rFont val="Calibri"/>
        <family val="2"/>
        <scheme val="minor"/>
      </rPr>
      <t>ou</t>
    </r>
    <r>
      <rPr>
        <b/>
        <sz val="11"/>
        <color theme="1"/>
        <rFont val="Calibri"/>
        <family val="2"/>
        <scheme val="minor"/>
      </rPr>
      <t xml:space="preserve"> </t>
    </r>
    <r>
      <rPr>
        <b/>
        <sz val="11"/>
        <color theme="1"/>
        <rFont val="Arial Black"/>
        <family val="2"/>
      </rPr>
      <t>C</t>
    </r>
    <r>
      <rPr>
        <b/>
        <sz val="11"/>
        <color theme="1"/>
        <rFont val="Calibri"/>
        <family val="2"/>
        <scheme val="minor"/>
      </rPr>
      <t xml:space="preserve"> pour déterminer mes activités, puis D et E. Et c'est tout ! Bienvenue !</t>
    </r>
  </si>
  <si>
    <r>
      <rPr>
        <b/>
        <sz val="12"/>
        <color theme="0"/>
        <rFont val="Arial Black"/>
        <family val="2"/>
      </rPr>
      <t>A</t>
    </r>
    <r>
      <rPr>
        <b/>
        <sz val="12"/>
        <color theme="0"/>
        <rFont val="Calibri"/>
        <family val="2"/>
        <scheme val="minor"/>
      </rPr>
      <t xml:space="preserve">. </t>
    </r>
    <r>
      <rPr>
        <b/>
        <sz val="11"/>
        <color theme="0"/>
        <rFont val="Calibri"/>
        <family val="2"/>
        <scheme val="minor"/>
      </rPr>
      <t xml:space="preserve">Je complète mes coordonnées et les cadres ci-dessous, puis je l'imprime </t>
    </r>
    <r>
      <rPr>
        <b/>
        <sz val="12"/>
        <color theme="0"/>
        <rFont val="Calibri"/>
        <family val="2"/>
        <scheme val="minor"/>
      </rPr>
      <t>et je signe mon adhésion</t>
    </r>
  </si>
  <si>
    <t>Bien entendu, un seul choix possible. Si tu veux profiter de plusieurs activités, choisis un menu dans le cadre Cci-dessous.</t>
  </si>
  <si>
    <t xml:space="preserve">👉 Bonne nouvelle ! Si tu imprimes ce document, seul le bulletin d'adhésion sera édité. 
</t>
  </si>
  <si>
    <t xml:space="preserve">ATTENTION 🚨 ne fonctionne qu'avec Excel de la suite MicrosoftOffice. </t>
  </si>
  <si>
    <r>
      <rPr>
        <b/>
        <sz val="7"/>
        <rFont val="Arial Narrow"/>
        <family val="2"/>
      </rPr>
      <t xml:space="preserve">Extrait du RÈGLEMENT INTÉRIEUR AMBIANCES FITNESS
</t>
    </r>
    <r>
      <rPr>
        <sz val="7"/>
        <rFont val="Arial Narrow"/>
        <family val="2"/>
      </rPr>
      <t xml:space="preserve">
Bienvenus ! 
Vous souhaitez participer aux activités proposées par AMBIANCES FITNESS association loi 1901 de la Ville de Macau, et nous en sommes ravis !
Voici les conditions et règles qu’il est indispensable à tous de respecter pour que l’association puisse fonctionner.
</t>
    </r>
    <r>
      <rPr>
        <b/>
        <sz val="7"/>
        <rFont val="Arial Narrow"/>
        <family val="2"/>
      </rPr>
      <t>Missions</t>
    </r>
    <r>
      <rPr>
        <sz val="7"/>
        <rFont val="Arial Narrow"/>
        <family val="2"/>
      </rPr>
      <t xml:space="preserve">
Les buts et objectifs de l’association AMBIANCES FITNESS sont définis par ses statuts et proposent notamment d’organiser, coordonner et favoriser la pratique du fitness, de toute autre activité d’entrainement physique et de bien-être afin de promouvoir le sport santé auprès d’un large public, et faciliter l’épanouissement de chaque individu par la pratique physique et sportive.
Toujours conformément à ses statuts, AMBIANCES FITNESS peut également proposer tout au long de l’année des animations diverses visant à faire découvrir d’autres disciplines physiques et sportives mais aussi culturelles, de découverte ou conviviales.
Le présent règlement intérieur est établi en application de l’Art. 17 des statuts de l’Association. Il s’applique à tous les membres de l’Association.
</t>
    </r>
    <r>
      <rPr>
        <b/>
        <sz val="7"/>
        <rFont val="Arial Narrow"/>
        <family val="2"/>
      </rPr>
      <t>Article 1 : Inscriptions</t>
    </r>
    <r>
      <rPr>
        <sz val="7"/>
        <rFont val="Arial Narrow"/>
        <family val="2"/>
      </rPr>
      <t xml:space="preserve">
Les inscriptions pourront débuter lors de permanences au mois de juin puis se poursuivre lors de permanences au mois de septembre ainsi que lors du Forum des associations de la ville de Macau à des créneaux définis chaque année par le Comité directeur de l’association et peuvent être précédées d’une préinscription dès le mois de juin de la saison précédente. 
Le dossier d’inscription sera remis par un membre du bureau ou du Comité directeur de l’association ou peut être récupéré sur le site internet de l’association sur www.ambiancesfitness.fr.
Les inscriptions en cours d’année sont possibles dans la limite des places disponibles. Pour que les cours restent agréables pour tous un nombre maximum d’adhérents ne peut être dépassé. Le Comité directeur de l’association tiendra informé toute personne intéressée de s’inscrire de l’état de remplissage des cours et de la possibilité ou non de s’inscrire.
L’association est ouverte pour certaines activités à partir de 14 ans (Zumba) ou 16 ans (Fitness, Pilâtes et Yoga). Pour les demandes d’adhésion concernant des mineurs, les représentants légaux devront signer le bulletin d’adhésion et fournir une autorisation parentale précisant l’âge de l’adhérent au moment de l’inscription. (Statuts Ambiances fitness - Art. 6 – Adhésions)
Tout adhérent doit prendre connaissance des statuts et du règlement intérieur lors de son inscription et accepter ce dernier au même titre que les montants des cotisations des activités.
L’adhésion est individuelle et annuelle.
Lors de l’inscription, les documents suivants doivent obligatoirement être remis :
• Fiche d’inscription dument complétée et signée avec acceptation du règlement intérieur
• Attestation d’assurance responsabilité civile en cours de validité (ex : assurance habitation)
• Le règlement de la cotisation annuelle + 1 photo
L’acceptation du dossier et l’accès aux cours est possible une fois que le dossier sera complet et la cotisation annuelle délivrée. Chaque adhérent devient alors membre de l’association Ambiances fitness !
Les adhérents peuvent effectuer leur paiement en plusieurs fois par chèque dans la limite de 9 versements (l’ensemble des chèques devra cependant être remis lors de l’inscription).
En cas de besoin, l’association se réserve le droit de modifier l’offre de cours annuels (changement d’horaires, de cours, de professeur…) pour son bon fonctionnement.
</t>
    </r>
    <r>
      <rPr>
        <b/>
        <sz val="7"/>
        <rFont val="Arial Narrow"/>
        <family val="2"/>
      </rPr>
      <t>Article 3 : Remboursement</t>
    </r>
    <r>
      <rPr>
        <sz val="7"/>
        <rFont val="Arial Narrow"/>
        <family val="2"/>
      </rPr>
      <t xml:space="preserve">
En cas d’abandon les cotisations restent dues en totalité et ne seront pas remboursées. En cas d’échéancier accordé en début de saison tous les versements postérieurs à l’abandon seront immédiatement encaissés.
Un report de la participation aux cours pourra cependant être accordée par le Comité directeur en fonction des cas dont l’appréciation incombe aux membres du Comité directeur (par exemple une grossesse en cours d’année peut donner lieu à un report sur l’année sportive suivante).
Cette somme sera réévaluée en même temps que les tarifs annuels. Tout trimestre entamé est dû. Les réclamations doivent être adressées à l’adresse mail de l’Association : ambiancesfitness@gmail.com.
</t>
    </r>
    <r>
      <rPr>
        <b/>
        <sz val="7"/>
        <rFont val="Arial Narrow"/>
        <family val="2"/>
      </rPr>
      <t>Article 4 : Assurance</t>
    </r>
    <r>
      <rPr>
        <sz val="7"/>
        <rFont val="Arial Narrow"/>
        <family val="2"/>
      </rPr>
      <t xml:space="preserve">
L’association a souscrit un contrat d’assurance Multirisques Associations et Collectivités. Toutefois, cette assurance ne couvre pas les risques relatifs notamment à la dégradation faite aux bâtiments et au matériel. Les éventuelles dégradations seront financièrement supportées par les responsables des faits ou leurs Représentants. L’adhérent reconnait être informé des risques auxquels il est susceptible d’être exposé en pratiquant le fitness. Il pourra librement et personnellement souscrire une assurance individuelle accident en complément. L’association décline toute responsabilité concernant les vols dans l’enceinte de la salle de sport.
</t>
    </r>
    <r>
      <rPr>
        <b/>
        <sz val="7"/>
        <rFont val="Arial Narrow"/>
        <family val="2"/>
      </rPr>
      <t xml:space="preserve">Article 5 : Comportement
</t>
    </r>
    <r>
      <rPr>
        <sz val="7"/>
        <rFont val="Arial Narrow"/>
        <family val="2"/>
      </rPr>
      <t xml:space="preserve">Chaque membre doit respecter les règles élémentaires de savoir-vivre et de savoir-être en collectivité. Le respect des personnes et du matériel est exigé de la part de tous les adhérents. 
'- Respect des horaires des activités. 
Début des cours : les adhérents doivent être ponctuels, car l’échauffement avant toute activité est obligatoire pour des raisons de sécurité. 
Fin des cours : les adhérents doivent quitter le lieu de pratique à l’heure définie, les professeurs ayant d’autres obligations ou le lieu devant être occupé par d’autres activités. L’adhésion à l’association suppose le respect de ses règles. Toute personne dont le comportement ou les propos seraient non conformes avec l’éthique de l’association se verra immédiatement exclue. 
</t>
    </r>
  </si>
  <si>
    <r>
      <t xml:space="preserve">L'extrait du </t>
    </r>
    <r>
      <rPr>
        <b/>
        <sz val="11"/>
        <color theme="1"/>
        <rFont val="Calibri"/>
        <family val="2"/>
        <scheme val="minor"/>
      </rPr>
      <t xml:space="preserve">Règlement intérieur </t>
    </r>
    <r>
      <rPr>
        <sz val="11"/>
        <color theme="1"/>
        <rFont val="Calibri"/>
        <family val="2"/>
        <scheme val="minor"/>
      </rPr>
      <t>est mis à ta disposition dans l'onglet "RèglementIntérieur" ci-contre</t>
    </r>
  </si>
  <si>
    <r>
      <t xml:space="preserve">Cette exclusion sera prononcée par le Bureau, signifiée par lettre recommandée avec AR stipulant les motifs de la radiation et ne donnera droit à aucune indemnisation.
Sont considérés comme motifs d’exclusion toute rixe, injure, insulte, comportement agressif, incivilité et a fortiori tout acte pénalement sanctionnable. Il en est de même de tout comportement raciste, xénophobe, sexiste et/ou discriminant au sens des dispositions du Code du travail et du Code pénal. 
Différents motifs, parmi lesquels l’infraction aux statuts et règlement intérieur de l’association, toute action de nature à porter préjudice, directement ou indirectement, aux activités de l’association ou à sa réputation, à ses intérêts moraux et matériels, la détérioration du matériel, un comportement inconvenant ou dangereux, le tenue de propos désobligeants, injurieux ou diffamatoires envers les autres membres ou les animateurs, sur Internet ou lors des activités de l’association entraîneront la radiation immédiate. 
La médisance ou la mauvaise humeur lors des activités de l’Association ne seront pas tolérées non plus, le bureau de l’association estimant que cela génère une ambiance délétère contraire avec l’atmosphère conviviale souhaitée au sein d’Ambiances Fitness. 
Les membres du Bureau sont chargés de l’application de ces règles et en leur absence, la responsabilité en incombe à l’animatrice ou animateur du cours. 
Il est formellement interdit de fumer, de boire ou de manger dans les locaux où sont pratiquées les activités sportives de l’association. </t>
    </r>
    <r>
      <rPr>
        <b/>
        <sz val="7"/>
        <rFont val="Arial Narrow"/>
        <family val="2"/>
      </rPr>
      <t xml:space="preserve">
Article 6 : Radiation
</t>
    </r>
    <r>
      <rPr>
        <sz val="7"/>
        <rFont val="Arial Narrow"/>
        <family val="2"/>
      </rPr>
      <t xml:space="preserve">La qualité de membre de l’association (= adhérent) se perd par (Statuts Ambiances fitness - Art. 7 – Perte de la qualité de membre) :
• Le non-paiement de la cotisation - La démission-  Le décès - Tout manquement au principe de bonne conduite à l’égard d’un professeur, d’un adhérent ou d’un autre membre de l’association - Le non-respect de ce règlement. 
Celle-ci sera prononcée par le Comité directeur après avoir entendu les explications de l’intéressé convoqué par lettre recommandée avec accusé de réception.
</t>
    </r>
    <r>
      <rPr>
        <b/>
        <sz val="7"/>
        <rFont val="Arial Narrow"/>
        <family val="2"/>
      </rPr>
      <t>Article 7 : Communication entre les adhérents et l’association</t>
    </r>
    <r>
      <rPr>
        <sz val="7"/>
        <rFont val="Arial Narrow"/>
        <family val="2"/>
      </rPr>
      <t xml:space="preserve">
En cas d’absence du professeur, l’association fera tout son possible pour prévenir les adhérents dans les meilleurs délais par téléphone, par mail, sur la page Facebook ou Instagram de l’association ou sur le site internet.
L’adresse mail ambiancesfitness@gmail.com et le site internet www.ambiancesfitness.fr sont à votre disposition pour toutes vos demandes, remarques, attentes, insatisfactions, vos éventuels problèmes… En cas de changement de coordonnées dans l’année, merci de bien vouloir nous en informer.
</t>
    </r>
    <r>
      <rPr>
        <b/>
        <sz val="7"/>
        <rFont val="Arial Narrow"/>
        <family val="2"/>
      </rPr>
      <t xml:space="preserve">Article 8 : Autorisation de droit à l’image
</t>
    </r>
    <r>
      <rPr>
        <sz val="7"/>
        <rFont val="Arial Narrow"/>
        <family val="2"/>
      </rPr>
      <t xml:space="preserve">Pour la réalisation d’articles, de post Facebook ou Instagram ou pour toute autre occasion ayant pour but de promouvoir les activités, et de valoriser les actions réalisées, l’association pourra être amenée à prendre en photo ou filmer ses adhérents et à diffuser leur image sur le site internet de l’association, sur les pages des réseaux sociaux dédiées de l’association, dans la communication communale ou dans la presse locale. En aucun cas l’association ne pourra utiliser ces images à d’autres fins et sur d’autres supports.
Chaque adhérent est libre d’accepter ou de refuser de se faire prendre en photo ou filmer pendant les cours ou autres manifestations. Il devra donc préciser son choix lors de son adhésion en remplissant les cases à cet effet sur le bulletin d’inscription.
</t>
    </r>
    <r>
      <rPr>
        <b/>
        <sz val="7"/>
        <rFont val="Arial Narrow"/>
        <family val="2"/>
      </rPr>
      <t>Article 9 : Planning et tarifs des activités</t>
    </r>
    <r>
      <rPr>
        <sz val="7"/>
        <rFont val="Arial Narrow"/>
        <family val="2"/>
      </rPr>
      <t xml:space="preserve">
Voir dernières versions sur le site https://www.ambiancesfitness.com 
</t>
    </r>
    <r>
      <rPr>
        <b/>
        <sz val="7"/>
        <rFont val="Arial Narrow"/>
        <family val="2"/>
      </rPr>
      <t>Article 10 : Les lieux de pratiques</t>
    </r>
    <r>
      <rPr>
        <sz val="7"/>
        <rFont val="Arial Narrow"/>
        <family val="2"/>
      </rPr>
      <t xml:space="preserve">
Les cours sont dispensés toute l’année dans et autour du complexe sportif Nelson Mandela, route de Bern à Macau, principalement dans la salle de danse et fitness ainsi que dans le dojo. 
Ils pourront ponctuellement être modifiés pour nécessité de service.
</t>
    </r>
    <r>
      <rPr>
        <b/>
        <sz val="7"/>
        <rFont val="Arial Narrow"/>
        <family val="2"/>
      </rPr>
      <t>Article 11 : Tenue vestimentaire</t>
    </r>
    <r>
      <rPr>
        <sz val="7"/>
        <rFont val="Arial Narrow"/>
        <family val="2"/>
      </rPr>
      <t xml:space="preserve">
Les règles légales d’hygiène et sécurité doivent être respectées. De plus, chaque adhérent devra adopter une tenue correcte et appropriée aux exercices proposés. Le port de chaussures de sport réservées à un usage intérieur uniquement est obligatoire dès le premier jour. 
</t>
    </r>
    <r>
      <rPr>
        <b/>
        <sz val="7"/>
        <rFont val="Arial Narrow"/>
        <family val="2"/>
      </rPr>
      <t>Article 12 : Matériel</t>
    </r>
    <r>
      <rPr>
        <sz val="7"/>
        <rFont val="Arial Narrow"/>
        <family val="2"/>
      </rPr>
      <t xml:space="preserve">
L’Association met à la disposition de ses animateurs et de ses adhérents un matériel spécifique. L’achat de ce matériel est financé par les cotisations des membres. Les membres utilisent ledit matériel à bon escient et chaque membre s’engage à respecter les consignes d’utilisation données par les animateurs et à le restituer à la fin de chaque séance, en bon état.  Le matériel est stocké dans les locaux mis à la disposition de l’association par la Mairie de Macau. Il ne pourra pas sortir de la salle et être emprunté à titre individuel par un membre de l’association. L’association ne pourra être tenue pour responsable des vols pouvant avoir lieu pendant les cours. 
</t>
    </r>
    <r>
      <rPr>
        <b/>
        <sz val="7"/>
        <rFont val="Arial Narrow"/>
        <family val="2"/>
      </rPr>
      <t xml:space="preserve">Article 13 : Présence d’enfants d’adhérents ou de non-adhérents pendant les cours
</t>
    </r>
    <r>
      <rPr>
        <sz val="7"/>
        <rFont val="Arial Narrow"/>
        <family val="2"/>
      </rPr>
      <t xml:space="preserve">Les enfants d’adhérents ou autres personnes non-adhérentes qui pourraient être présents dans la salle de fitness sont sous l’entière responsabilité de leur accompagnateur adhérent présent. Ils peuvent être tolérés pendant le cours dans le calme et la tranquillité, sans déranger le cours et sans y participer. Cette tolérance devra conserver un caractère très exceptionnel. L’association se décharge de toute responsabilité en cas d’accident.
</t>
    </r>
    <r>
      <rPr>
        <b/>
        <sz val="7"/>
        <rFont val="Arial Narrow"/>
        <family val="2"/>
      </rPr>
      <t>Article 14 : Rôles et fonctions des membres du bureau</t>
    </r>
    <r>
      <rPr>
        <sz val="7"/>
        <rFont val="Arial Narrow"/>
        <family val="2"/>
      </rPr>
      <t xml:space="preserve">
</t>
    </r>
    <r>
      <rPr>
        <b/>
        <sz val="7"/>
        <rFont val="Arial Narrow"/>
        <family val="2"/>
      </rPr>
      <t>Article 15 : Assemblée générale ordinaire
Article 16 : Rôle et fonctions des membres des commissions</t>
    </r>
    <r>
      <rPr>
        <sz val="7"/>
        <rFont val="Arial Narrow"/>
        <family val="2"/>
      </rPr>
      <t xml:space="preserve">
</t>
    </r>
    <r>
      <rPr>
        <b/>
        <sz val="7"/>
        <rFont val="Arial Narrow"/>
        <family val="2"/>
      </rPr>
      <t xml:space="preserve">Article 17 : Modification du règlement intérieur </t>
    </r>
    <r>
      <rPr>
        <sz val="7"/>
        <rFont val="Arial Narrow"/>
        <family val="2"/>
      </rPr>
      <t xml:space="preserve">
Le règlement intérieur de l’Association Ambiances fitness est établi par le Comité directeur conformément à l'article 17 des statuts. Il peut être modifié et/ou remis à jour en fonction des besoins par celui-ci. Le nouveau règlement intérieur sera adressé à chacun des membres de l'association par mail consultable par affichage à la salle d’activités, ou sur le site de l’association sous un délai de 15 jours suivant la date de la modification. </t>
    </r>
  </si>
  <si>
    <t>Le présent règlement intérieur peut être consulté dans son intégralité sur le site Internet de l’Association : http://www.ambiancesfitness.fr</t>
  </si>
  <si>
    <r>
      <rPr>
        <b/>
        <sz val="11"/>
        <color theme="9" tint="-0.499984740745262"/>
        <rFont val="Calibri"/>
        <family val="2"/>
        <scheme val="minor"/>
      </rPr>
      <t xml:space="preserve">🚨 Si ça ne fonctionne pas merci de télécharger la version PDF sur le site ambiancesfitness.com ou de récupérer un formulaire papier. </t>
    </r>
    <r>
      <rPr>
        <b/>
        <sz val="11"/>
        <color rgb="FFC90482"/>
        <rFont val="Calibri"/>
        <family val="2"/>
        <scheme val="minor"/>
      </rPr>
      <t xml:space="preserve">
👉 IMPORTANT avant de remplir ton bulletin, prends connaissance de ce Mode d'emploi : </t>
    </r>
    <r>
      <rPr>
        <sz val="11"/>
        <color theme="1"/>
        <rFont val="Calibri"/>
        <family val="2"/>
        <scheme val="minor"/>
      </rPr>
      <t xml:space="preserve">
</t>
    </r>
    <r>
      <rPr>
        <b/>
        <sz val="11"/>
        <color rgb="FF4E9396"/>
        <rFont val="Calibri"/>
        <family val="2"/>
        <scheme val="minor"/>
      </rPr>
      <t xml:space="preserve">2 astuces : </t>
    </r>
    <r>
      <rPr>
        <sz val="11"/>
        <color theme="1"/>
        <rFont val="Calibri"/>
        <family val="2"/>
        <scheme val="minor"/>
      </rPr>
      <t xml:space="preserve">
1. Imprime ton attestation d'assurance au verso de cette page, ça fera moins de papier ;-) 
2. Si tu étais déjà membre, tu peux récupérer ta photo sur ton ancienne carte Ambiances Fitness</t>
    </r>
  </si>
  <si>
    <r>
      <rPr>
        <b/>
        <sz val="11"/>
        <color theme="9" tint="-0.499984740745262"/>
        <rFont val="Calibri"/>
        <family val="2"/>
        <scheme val="minor"/>
      </rPr>
      <t xml:space="preserve">🚨 Si ça ne fonctionne pas merci de télécharger la version PDF sur le site internet ambiancesfitness.com ou de récupérer un formulaire papier. </t>
    </r>
    <r>
      <rPr>
        <b/>
        <sz val="11"/>
        <color rgb="FFC90482"/>
        <rFont val="Calibri"/>
        <family val="2"/>
        <scheme val="minor"/>
      </rPr>
      <t xml:space="preserve">
👉 IMPORTANT avant de remplir ton bulletin, prends connaissance de ce Mode d'emploi : </t>
    </r>
    <r>
      <rPr>
        <sz val="11"/>
        <color theme="1"/>
        <rFont val="Calibri"/>
        <family val="2"/>
        <scheme val="minor"/>
      </rPr>
      <t xml:space="preserve">
</t>
    </r>
    <r>
      <rPr>
        <b/>
        <sz val="11"/>
        <color rgb="FF4E9396"/>
        <rFont val="Calibri"/>
        <family val="2"/>
        <scheme val="minor"/>
      </rPr>
      <t xml:space="preserve">1 astuce : </t>
    </r>
    <r>
      <rPr>
        <sz val="11"/>
        <color theme="1"/>
        <rFont val="Calibri"/>
        <family val="2"/>
        <scheme val="minor"/>
      </rPr>
      <t xml:space="preserve">
Imprime ton attestation d'assurance au verso de cette page, ça fera moins de papier ;-) </t>
    </r>
  </si>
  <si>
    <r>
      <t>Mon 06 ou 07</t>
    </r>
    <r>
      <rPr>
        <sz val="11"/>
        <color rgb="FF00C2CB"/>
        <rFont val="Calibri"/>
        <family val="2"/>
        <scheme val="minor"/>
      </rPr>
      <t xml:space="preserve"> :</t>
    </r>
  </si>
  <si>
    <r>
      <t xml:space="preserve">Je commande* </t>
    </r>
    <r>
      <rPr>
        <sz val="8"/>
        <color theme="1"/>
        <rFont val="Calibri"/>
        <family val="2"/>
        <scheme val="minor"/>
      </rPr>
      <t>▶</t>
    </r>
    <r>
      <rPr>
        <sz val="10"/>
        <color theme="1"/>
        <rFont val="Calibri"/>
        <family val="2"/>
        <scheme val="minor"/>
      </rPr>
      <t xml:space="preserve"> </t>
    </r>
  </si>
  <si>
    <t>Qui ?</t>
  </si>
  <si>
    <t>OUI</t>
  </si>
  <si>
    <t>NON</t>
  </si>
  <si>
    <t>ARNAUD</t>
  </si>
  <si>
    <t>8 LOT LES TROIS MOULINS PLACE RENEE CASSIN</t>
  </si>
  <si>
    <t>S.ARNAUD83@LIVE.FR</t>
  </si>
  <si>
    <t>BAUGE</t>
  </si>
  <si>
    <t>10 CHEMIN DU BORD DE L'EAU</t>
  </si>
  <si>
    <t>CHRISTOPHEBAUGE@GMAIL.COM</t>
  </si>
  <si>
    <t>MARIE PIERRE</t>
  </si>
  <si>
    <t>BERTU</t>
  </si>
  <si>
    <t xml:space="preserve">49 RUE DU GENERAL DE GAULLE </t>
  </si>
  <si>
    <t>laurence.bertu@wanadoo.fr</t>
  </si>
  <si>
    <t>KAREN</t>
  </si>
  <si>
    <t>BEUGRE</t>
  </si>
  <si>
    <t>192 RUE DE LA FONTAINE</t>
  </si>
  <si>
    <t>karenie33@yahoo.fr</t>
  </si>
  <si>
    <t>ANGELIQUE</t>
  </si>
  <si>
    <t>12 ALLEE DES BRUYERES</t>
  </si>
  <si>
    <t>bodinangie33@gmail.com</t>
  </si>
  <si>
    <t>CHARLENE</t>
  </si>
  <si>
    <t>BORDES</t>
  </si>
  <si>
    <t>19A AVENUE DU ONZE NOVEMBRE</t>
  </si>
  <si>
    <t>BORDES.CHARLENE@GMAIL.COM</t>
  </si>
  <si>
    <t>BOURON</t>
  </si>
  <si>
    <t>63 CHEMIN DU BORD DE L'EAU</t>
  </si>
  <si>
    <t>ve.bouron@gmail.com</t>
  </si>
  <si>
    <t>HELENE</t>
  </si>
  <si>
    <t>47 BIS AVENUE DU GENERAL DE GAULE</t>
  </si>
  <si>
    <t>helene-bourquin@outlook.com</t>
  </si>
  <si>
    <t>MARIE THERESE</t>
  </si>
  <si>
    <t>STEFANIE</t>
  </si>
  <si>
    <t>BROSSAUD</t>
  </si>
  <si>
    <t xml:space="preserve">1 CHEMIN DU PRAT </t>
  </si>
  <si>
    <t>stefanie.brossaud@gmail.com</t>
  </si>
  <si>
    <t>SARAH</t>
  </si>
  <si>
    <t>CAES</t>
  </si>
  <si>
    <t>14 AVENUE DE LA GARE PAVILLON 8</t>
  </si>
  <si>
    <t>SARAH.CAES@WANADOO.FR</t>
  </si>
  <si>
    <t>LAURA</t>
  </si>
  <si>
    <t>CAMELOT</t>
  </si>
  <si>
    <t>6 RUE DES COMBATTANTS AFN</t>
  </si>
  <si>
    <t>lauracamelot@yahoo.fr</t>
  </si>
  <si>
    <t>COSNIER</t>
  </si>
  <si>
    <t>32TER ROUTE DE BORDEAUX PAUILLAC</t>
  </si>
  <si>
    <t>ANAHILOU@GMAIL.COM</t>
  </si>
  <si>
    <t>CHARLOTTE</t>
  </si>
  <si>
    <t>DENESLE</t>
  </si>
  <si>
    <t>26 BIS ROUTE DU GRAND VERGER</t>
  </si>
  <si>
    <t>LEHANA.33@GMAIL.COM</t>
  </si>
  <si>
    <t>DE ROBILLARD</t>
  </si>
  <si>
    <t>4 RUE ALPHONSE DAUDET</t>
  </si>
  <si>
    <t>aurelie.derobillard@gmail.com</t>
  </si>
  <si>
    <t>DES BREST</t>
  </si>
  <si>
    <t>NADEGE</t>
  </si>
  <si>
    <t>DUCOU</t>
  </si>
  <si>
    <t>7BIS CHEMIN DU PETIT CASTERA</t>
  </si>
  <si>
    <t>DUCOUNADEGE@GMAIL.COM</t>
  </si>
  <si>
    <t>DUPERRIEU</t>
  </si>
  <si>
    <t>8 CHEMIN DU TAYET</t>
  </si>
  <si>
    <t>marionduperrieu@gmail.com</t>
  </si>
  <si>
    <t>DUTRUY</t>
  </si>
  <si>
    <t>11 LOT B CHEMIN DE NOEL</t>
  </si>
  <si>
    <t>DELPHINE.DUTRUY@HOTMAIL.COM</t>
  </si>
  <si>
    <t>THIERRY</t>
  </si>
  <si>
    <t>EVENISSE</t>
  </si>
  <si>
    <t>THIERRYEVENISSE@YAHOO.FR</t>
  </si>
  <si>
    <t>MARLENE</t>
  </si>
  <si>
    <t>11 RUE LUCIE AUBRAC</t>
  </si>
  <si>
    <t>MARLENEFAURE33@GMAIL.COM</t>
  </si>
  <si>
    <t>LAURINDA</t>
  </si>
  <si>
    <t>FERREIRA</t>
  </si>
  <si>
    <t>1 CHEMIN DE LA RAZE</t>
  </si>
  <si>
    <t>LAURINDA_FERREIRA@LIVE.FR</t>
  </si>
  <si>
    <t>CHRISTEL</t>
  </si>
  <si>
    <t>FLAMANC</t>
  </si>
  <si>
    <t>31 RUE RENE CRICQ</t>
  </si>
  <si>
    <t>chrismorgand@hotmail.fr</t>
  </si>
  <si>
    <t>FORGET</t>
  </si>
  <si>
    <t>7 CHEMIN DU TAYET</t>
  </si>
  <si>
    <t>sylvieforget33@gmail.com</t>
  </si>
  <si>
    <t>CLARA</t>
  </si>
  <si>
    <t>FOUGASSE</t>
  </si>
  <si>
    <t>10 RUE DE LA PAIX</t>
  </si>
  <si>
    <t>fougasse-clara@hotmail.fr</t>
  </si>
  <si>
    <t>GAUDIN</t>
  </si>
  <si>
    <t>111 CHEMIN DU BORD DE L'EAU</t>
  </si>
  <si>
    <t>gaudinf33@gmail.com</t>
  </si>
  <si>
    <t>PATRICIA</t>
  </si>
  <si>
    <t>GERMAIN</t>
  </si>
  <si>
    <t>12 PLACE CARNOT</t>
  </si>
  <si>
    <t>chanca.germain@gmail.com</t>
  </si>
  <si>
    <t>GIRARDEAU</t>
  </si>
  <si>
    <t>15 LOT L ENCLOS DES PEYRETTES</t>
  </si>
  <si>
    <t>BCCNG@ORANGE.FR</t>
  </si>
  <si>
    <t>HANQUIER</t>
  </si>
  <si>
    <t>CHRISTINE.HANQUIER@ORANGE.FR</t>
  </si>
  <si>
    <t>SOIZIC</t>
  </si>
  <si>
    <t>JULIAN</t>
  </si>
  <si>
    <t>97 ROUTE DU GRAND VERGER</t>
  </si>
  <si>
    <t>juliansoizic@gmail.com</t>
  </si>
  <si>
    <t>KHEIRA</t>
  </si>
  <si>
    <t>KHSIME</t>
  </si>
  <si>
    <t>71 BIS ROUTE DE BX PAUILLAC</t>
  </si>
  <si>
    <t>KHEIRATAOUI@GMAIL.COM</t>
  </si>
  <si>
    <t>LABRIEUX</t>
  </si>
  <si>
    <t>14 BIS CHEMIN DE GANYMEDE</t>
  </si>
  <si>
    <t>marion.labrieux@gmail.com</t>
  </si>
  <si>
    <t>CELIA</t>
  </si>
  <si>
    <t>LAMOURE</t>
  </si>
  <si>
    <t>57 CHEMIN DU PETIT BOUSCATON</t>
  </si>
  <si>
    <t>CELIABDX33@GMAIL.COM</t>
  </si>
  <si>
    <t>LANCE</t>
  </si>
  <si>
    <t xml:space="preserve">8 ALLEE DES CHÊNES </t>
  </si>
  <si>
    <t>LAETI.LULU@SFR.FR</t>
  </si>
  <si>
    <t>LANDY</t>
  </si>
  <si>
    <t>2 LOT  L'ENCLOS DES PEYRETTES</t>
  </si>
  <si>
    <t>JEREMI2527@YAHOO.FR</t>
  </si>
  <si>
    <t>LARRIEU</t>
  </si>
  <si>
    <t>20 ROUTE DU GRAND VERGER</t>
  </si>
  <si>
    <t>DRLTLH@GMAIL.COM</t>
  </si>
  <si>
    <t>CHLOE</t>
  </si>
  <si>
    <t>LARTIGUE</t>
  </si>
  <si>
    <t>3 BIS ROUTE DE BORDEAUX PAUILLAC</t>
  </si>
  <si>
    <t>lartigue.chloe@hotmail.fr</t>
  </si>
  <si>
    <t>MARIE CLAUDE</t>
  </si>
  <si>
    <t>LE CALVEZ</t>
  </si>
  <si>
    <t xml:space="preserve">3 RUE MERLOT </t>
  </si>
  <si>
    <t>MARCLAUD35@OUTLOOK.FR</t>
  </si>
  <si>
    <t>LECLUSE</t>
  </si>
  <si>
    <t>21 CHEMIN DE BOSCARA</t>
  </si>
  <si>
    <t>STEPHANIEAUBERT@ME.COM</t>
  </si>
  <si>
    <t>LETENEUR</t>
  </si>
  <si>
    <t>11 AVENUE DE L'EUROPE</t>
  </si>
  <si>
    <t>LUDIVINE.LETENEUR@GMAIL.COM</t>
  </si>
  <si>
    <t>AUDE</t>
  </si>
  <si>
    <t>LEVESQUE</t>
  </si>
  <si>
    <t>10 ALLEES D'HIRAM VILLA</t>
  </si>
  <si>
    <t>levesque.aude@live.fr</t>
  </si>
  <si>
    <t>MATYJASIK</t>
  </si>
  <si>
    <t>9 IMPASSE PEYHAUTE</t>
  </si>
  <si>
    <t>ma.matyjasik@gmail.com</t>
  </si>
  <si>
    <t xml:space="preserve">MARION </t>
  </si>
  <si>
    <t>MESBAH</t>
  </si>
  <si>
    <t>10 CHEMIN DE DUGRAVIER</t>
  </si>
  <si>
    <t>marion.mesbah@yahoo.fr</t>
  </si>
  <si>
    <t>MICHON</t>
  </si>
  <si>
    <t>24 RUE DU 8 MAI 1945 APPT 3</t>
  </si>
  <si>
    <t>FLO.MICHON@HOTMAIL.FR</t>
  </si>
  <si>
    <t xml:space="preserve">MONTAGNEY </t>
  </si>
  <si>
    <t xml:space="preserve">14BIS ROUTE DE BERN </t>
  </si>
  <si>
    <t>CELINE.SALERNO2@GMAIL.COM</t>
  </si>
  <si>
    <t>MOREAU</t>
  </si>
  <si>
    <t>4 IMPASSE DU BIROULET</t>
  </si>
  <si>
    <t>marionmoreau2@gmail.com</t>
  </si>
  <si>
    <t>NICOLAS</t>
  </si>
  <si>
    <t>10 RUE DE PHALOT</t>
  </si>
  <si>
    <t>MARION.NICOLAS01@GMAIL.COM</t>
  </si>
  <si>
    <t>NIGRO</t>
  </si>
  <si>
    <t>22 AVENUE DES TROIS MOULINS</t>
  </si>
  <si>
    <t>valerie_nigro@yahoo.fr</t>
  </si>
  <si>
    <t>NOWAK</t>
  </si>
  <si>
    <t>8 IMPASSE PEYHAUTE</t>
  </si>
  <si>
    <t>lrncnowak@gmail.com</t>
  </si>
  <si>
    <t>BENEDICTE</t>
  </si>
  <si>
    <t>OLIVEYRA</t>
  </si>
  <si>
    <t xml:space="preserve">12 CHEMIN DU TAYET </t>
  </si>
  <si>
    <t>b.oliveyra@gmail.com</t>
  </si>
  <si>
    <t>PELISSON</t>
  </si>
  <si>
    <t>10 PASSAGE DE RETHONDES</t>
  </si>
  <si>
    <t>AEPELISS@GMAIL.COM</t>
  </si>
  <si>
    <t>10 BIS AVENUE DE LA GARE</t>
  </si>
  <si>
    <t>vitryceline@hotmail.com</t>
  </si>
  <si>
    <t>PINEAU</t>
  </si>
  <si>
    <t>9 RUE MERLOT</t>
  </si>
  <si>
    <t>CHRISTINEPINEAU33@GMAIL.COM</t>
  </si>
  <si>
    <t>ROSINE</t>
  </si>
  <si>
    <t>PINEL</t>
  </si>
  <si>
    <t>14 AVENUE DE LA GARE</t>
  </si>
  <si>
    <t>rosine.pinel@sfr.fr</t>
  </si>
  <si>
    <t>LUNA</t>
  </si>
  <si>
    <t>POINEAU</t>
  </si>
  <si>
    <t>8 RUE DANIEL DELAUBE</t>
  </si>
  <si>
    <t>LUNA.POINEAU@ICLOUD.COM</t>
  </si>
  <si>
    <t>AMELIE</t>
  </si>
  <si>
    <t>RENAUD</t>
  </si>
  <si>
    <t>7  RUE LUCIE AUBRAC</t>
  </si>
  <si>
    <t>LILIE-RENAUD@HOTMAIL.FR</t>
  </si>
  <si>
    <t>RICORDEAU</t>
  </si>
  <si>
    <t>16 ALLEE DES CHENES</t>
  </si>
  <si>
    <t>RICORDEAU.CORINNE@ALICEADSL.FR</t>
  </si>
  <si>
    <t>er@7733.fr</t>
  </si>
  <si>
    <t>GWENOLA</t>
  </si>
  <si>
    <t xml:space="preserve">5 RUE DE L'EUROPE </t>
  </si>
  <si>
    <t>lolarobin@gmail.com</t>
  </si>
  <si>
    <t>GENEVIEVE</t>
  </si>
  <si>
    <t>RONGEAU</t>
  </si>
  <si>
    <t xml:space="preserve">9 BIS RUE DE L'EUROPE </t>
  </si>
  <si>
    <t>YETTEB@HOTMAIL.FR</t>
  </si>
  <si>
    <t>ROY</t>
  </si>
  <si>
    <t>15 RUE DES EGLANTINES</t>
  </si>
  <si>
    <t>CROY.CHARLOTTE@GMAIL.COM</t>
  </si>
  <si>
    <t>SABOT</t>
  </si>
  <si>
    <t>5 COURS DE LA MARNE</t>
  </si>
  <si>
    <t>AGNES.SABOT@HOTMAIL.COM</t>
  </si>
  <si>
    <t>LEO</t>
  </si>
  <si>
    <t>SALERNO</t>
  </si>
  <si>
    <t xml:space="preserve">14 BIS ROUTE DE BERN </t>
  </si>
  <si>
    <t>LEO.SALERNO123@GMAIL.COM</t>
  </si>
  <si>
    <t>SAVARY</t>
  </si>
  <si>
    <t>1 LES ALLEES D'HIRAM VILLA</t>
  </si>
  <si>
    <t>NANUESAVARY@GMAIL.COM</t>
  </si>
  <si>
    <t>SERVEL</t>
  </si>
  <si>
    <t>13 AVENUE GENERAL DE GAULLE</t>
  </si>
  <si>
    <t>BENEDICTE.SERVEL@ARIANE.GROUP</t>
  </si>
  <si>
    <t>CORALINE</t>
  </si>
  <si>
    <t>VERCRUYSSE (FICHOU)</t>
  </si>
  <si>
    <t>21 LOT L'ENCLOS DES PEYRETTES</t>
  </si>
  <si>
    <t>coraline.vercruysse@gmail.com</t>
  </si>
  <si>
    <t>francoise.ramond@malescot.com</t>
  </si>
  <si>
    <t>TAUPIAC</t>
  </si>
  <si>
    <t>2 RUE FRANCOIS MITTERRAND</t>
  </si>
  <si>
    <t>jultapuiac@gmail.com</t>
  </si>
  <si>
    <t>DE CASTRO</t>
  </si>
  <si>
    <t>3 PLACE CARNOT</t>
  </si>
  <si>
    <t>sandradecastro@gmail.com</t>
  </si>
  <si>
    <t>EMILIE</t>
  </si>
  <si>
    <t>FERRY</t>
  </si>
  <si>
    <t>19 BIS RUE DU 8 MAI 1945</t>
  </si>
  <si>
    <t>emilie_ferry@hotmail.fr</t>
  </si>
  <si>
    <t>4 IMPASSE DU MARIN</t>
  </si>
  <si>
    <t>chipeou@hotmail.com</t>
  </si>
  <si>
    <t>19 RUE DE LA CLIDE BAT.D APT 93</t>
  </si>
  <si>
    <t>EYSINES</t>
  </si>
  <si>
    <t>ELSA</t>
  </si>
  <si>
    <t>ARCHER</t>
  </si>
  <si>
    <t>43 ROUTE DE LOUENS</t>
  </si>
  <si>
    <t>e.archerg@gmail.com</t>
  </si>
  <si>
    <t>CHABAUTY</t>
  </si>
  <si>
    <t>179 ROUTE DE CORBIAC</t>
  </si>
  <si>
    <t>valerie.chabauty@gmail.com</t>
  </si>
  <si>
    <t>PERROMAT</t>
  </si>
  <si>
    <t>serialgoleur@hotmail.com</t>
  </si>
  <si>
    <t>PRU</t>
  </si>
  <si>
    <t>9 RUE VICTOR HUGO</t>
  </si>
  <si>
    <t>valerie.pru22@gmail.com</t>
  </si>
  <si>
    <t>FONT</t>
  </si>
  <si>
    <t>32 AVENUE DE LA LIBERATION</t>
  </si>
  <si>
    <t>ktifont@hotmail.fr</t>
  </si>
  <si>
    <t>CAMILLE</t>
  </si>
  <si>
    <t>GONZALEZ</t>
  </si>
  <si>
    <t>42 BIS ROUTE DE BERN</t>
  </si>
  <si>
    <t>destouesse.gonzalez@gmail.com</t>
  </si>
  <si>
    <t>CROUZEL</t>
  </si>
  <si>
    <t>25 RUE DU 8 MAI 19845</t>
  </si>
  <si>
    <t>n.crouzel@outlook.fr</t>
  </si>
  <si>
    <t>MELISSA</t>
  </si>
  <si>
    <t>GARDAREIN</t>
  </si>
  <si>
    <t>16 BIS RUE SAINT GENES</t>
  </si>
  <si>
    <t>CASTELNAU DE MEDOC</t>
  </si>
  <si>
    <t>melissa-gardarein@hotmail.fr</t>
  </si>
  <si>
    <t>SAMANTHA</t>
  </si>
  <si>
    <t>BONNERY</t>
  </si>
  <si>
    <t>4 BIS CHEMIN DES PEYRETTES</t>
  </si>
  <si>
    <t>sambonnery@gmail.com</t>
  </si>
  <si>
    <t>28 ROUTE DES CHÂTEAUX</t>
  </si>
  <si>
    <t>anais.loelia@hotmail.fr</t>
  </si>
  <si>
    <t>CASTRO</t>
  </si>
  <si>
    <t>12D AVENUE DE LA GARE</t>
  </si>
  <si>
    <t>vanessachabrol@gmail.com</t>
  </si>
  <si>
    <t>AURORE</t>
  </si>
  <si>
    <t>GIRAUD</t>
  </si>
  <si>
    <t>13 RUE DIDEROT</t>
  </si>
  <si>
    <t>aurore.giraud33@laposte.net</t>
  </si>
  <si>
    <t>GUERINE</t>
  </si>
  <si>
    <t>ARVOIR</t>
  </si>
  <si>
    <t>5 RUE DU 08 MAI 1945</t>
  </si>
  <si>
    <t>guerinearvoir@gmail.com</t>
  </si>
  <si>
    <t>ANASTASIA</t>
  </si>
  <si>
    <t>PROVOST</t>
  </si>
  <si>
    <t>14 RUE GAMBETTA</t>
  </si>
  <si>
    <t>provostanast@gmail.com</t>
  </si>
  <si>
    <t>MICKAËL</t>
  </si>
  <si>
    <t>GRANET</t>
  </si>
  <si>
    <t>18 CHEMIN DE GANYMEDE</t>
  </si>
  <si>
    <t>granetmickael@gmail.com</t>
  </si>
  <si>
    <t>RIVALS</t>
  </si>
  <si>
    <t>42 RUE RENE CRICQ</t>
  </si>
  <si>
    <t>camille.rivals@outlook.fr</t>
  </si>
  <si>
    <t>6BIS RUE DU 08 MAI 1945</t>
  </si>
  <si>
    <t>s.vanoverfeld@gmail.com</t>
  </si>
  <si>
    <t>KIM</t>
  </si>
  <si>
    <t>TRAQUE</t>
  </si>
  <si>
    <t>7 RUE CHANTECLERC</t>
  </si>
  <si>
    <t>traquekim@yahoo.fr</t>
  </si>
  <si>
    <t>MARINE</t>
  </si>
  <si>
    <t>GAUDNER</t>
  </si>
  <si>
    <t>24 RUE DE LA PAIX</t>
  </si>
  <si>
    <t>mariinedu33@hotmail.fr</t>
  </si>
  <si>
    <t>ROLLAND</t>
  </si>
  <si>
    <t>BARRET</t>
  </si>
  <si>
    <t>19 CHEMIN DES SABLES</t>
  </si>
  <si>
    <t>angelique.barret@free.fr</t>
  </si>
  <si>
    <t>LIZA</t>
  </si>
  <si>
    <t>GEHIN</t>
  </si>
  <si>
    <t>35 RUE CAMILLE GODARD</t>
  </si>
  <si>
    <t>liza.pradine@laposte.net</t>
  </si>
  <si>
    <t>ALEXANDRA</t>
  </si>
  <si>
    <t>CARDOIT</t>
  </si>
  <si>
    <t>26 AVENUE JL VONDERHEYDEN</t>
  </si>
  <si>
    <t>alexandracardoit74@gmail.com</t>
  </si>
  <si>
    <t>HOUDAN QUIE</t>
  </si>
  <si>
    <t>5 BIS RUE CAMILLE GODARD</t>
  </si>
  <si>
    <t>houdanpascale@gmail.com</t>
  </si>
  <si>
    <t>MARYVONNE</t>
  </si>
  <si>
    <t>GALLIEN</t>
  </si>
  <si>
    <t>40 AVENUE DE LA COSTE</t>
  </si>
  <si>
    <t>gallienjacques@orange.fr</t>
  </si>
  <si>
    <t>BOSREDON</t>
  </si>
  <si>
    <t>99B ROUTE DU GRAND VERGER</t>
  </si>
  <si>
    <t>lechatsacha@yahoo.fr</t>
  </si>
  <si>
    <t>MONIQUE</t>
  </si>
  <si>
    <t>ISIDORE</t>
  </si>
  <si>
    <t>16 AVENUE JEAN MOULIN</t>
  </si>
  <si>
    <t>jim195758@gmail.com</t>
  </si>
  <si>
    <t>FAVARD</t>
  </si>
  <si>
    <t>18 CHEMIN DE MANDOULET</t>
  </si>
  <si>
    <t>favard.sarah@hotmail.com</t>
  </si>
  <si>
    <t>RONAN</t>
  </si>
  <si>
    <t>CHERBONNEL</t>
  </si>
  <si>
    <t>17C ROUTE DES CHATEAUX</t>
  </si>
  <si>
    <t>ronancherbonnel@gmail.com</t>
  </si>
  <si>
    <t>PAULA</t>
  </si>
  <si>
    <t>desaintpaulaa@gmail.com</t>
  </si>
  <si>
    <t>19 CHEMIN DES DAMES - ALSO COACHING</t>
  </si>
  <si>
    <t>11 RUE FRANZ LISZT</t>
  </si>
  <si>
    <t>vfdlangeles1@gmail.com</t>
  </si>
  <si>
    <t>CHARLOT</t>
  </si>
  <si>
    <t>17 RUE DE LA PAIX</t>
  </si>
  <si>
    <t>j.perea@laposte.net</t>
  </si>
  <si>
    <t>vallatvalentine@gmail.com</t>
  </si>
  <si>
    <t>MAËVA</t>
  </si>
  <si>
    <t>12 RUE DE LA PAIX</t>
  </si>
  <si>
    <t>maevoudou@gmail.com</t>
  </si>
  <si>
    <t>BARDOLLE</t>
  </si>
  <si>
    <t>32 RUE DE LA RONDE DES CHARMES</t>
  </si>
  <si>
    <t>perea.sandra@hotmail.fr</t>
  </si>
  <si>
    <t>BULOT</t>
  </si>
  <si>
    <t>96 TER RUE LANDEGRAND</t>
  </si>
  <si>
    <t>aurelieb2311@gmail.com</t>
  </si>
  <si>
    <t>GADDA</t>
  </si>
  <si>
    <t>2 ALLEE DE LA FILOLIE</t>
  </si>
  <si>
    <t>GRADIGNAN</t>
  </si>
  <si>
    <t>hgadda@gmail.com</t>
  </si>
  <si>
    <t>KATIA</t>
  </si>
  <si>
    <t>DELAIRE</t>
  </si>
  <si>
    <t>2 RUE DE L'EUROPE</t>
  </si>
  <si>
    <t>delaire.katia@orange.fr</t>
  </si>
  <si>
    <t>PAU</t>
  </si>
  <si>
    <t>20BIS ROUTE DE PAUILLAC</t>
  </si>
  <si>
    <t>nadege.pau@gmail.com</t>
  </si>
  <si>
    <t>PUISNEY</t>
  </si>
  <si>
    <t>12 RUE LAFONT</t>
  </si>
  <si>
    <t>puisneyemilie33@icloud.com</t>
  </si>
  <si>
    <t>INES</t>
  </si>
  <si>
    <t>6B RUE GASTEAU</t>
  </si>
  <si>
    <t>nadalieines@gmail.com</t>
  </si>
  <si>
    <t>CECILIA</t>
  </si>
  <si>
    <t>CLUZAUD</t>
  </si>
  <si>
    <t>7QUATER CHEMIN DE CAUSSAS</t>
  </si>
  <si>
    <t>alecblack33@orange.fr</t>
  </si>
  <si>
    <t>ANA</t>
  </si>
  <si>
    <t>CABRERIZO</t>
  </si>
  <si>
    <t>1 RUE DE LA FOUINEYRE</t>
  </si>
  <si>
    <t>anacab@free.fr</t>
  </si>
  <si>
    <t>LASTIESAS</t>
  </si>
  <si>
    <t>7BIS CHEMIN DE CAUSSAS</t>
  </si>
  <si>
    <t>stephanie.lastiesas33@gmail.com</t>
  </si>
  <si>
    <t>COLSON</t>
  </si>
  <si>
    <t>1 RUE DE CHANTECLERC</t>
  </si>
  <si>
    <t>meliecolson@gmail.com</t>
  </si>
  <si>
    <t>CASTAING</t>
  </si>
  <si>
    <t>10 RUE CHARLES PINEAU</t>
  </si>
  <si>
    <t>castaingjulia@gmail.com</t>
  </si>
  <si>
    <t>HELOÏSE</t>
  </si>
  <si>
    <t>ETCHEGOYEN</t>
  </si>
  <si>
    <t>30B BOULEVARD ALCIDE LANCON</t>
  </si>
  <si>
    <t>b.etchegoyen@gmail.com</t>
  </si>
  <si>
    <t>ELEONORE</t>
  </si>
  <si>
    <t>DE FONROCQUE</t>
  </si>
  <si>
    <t>59 CHEMIN DU BORD DE L'EAU</t>
  </si>
  <si>
    <t>de-fonrocque.arnaud@orange.fr</t>
  </si>
  <si>
    <t>MARIE-CHARLOTTE</t>
  </si>
  <si>
    <t>LEHMANN</t>
  </si>
  <si>
    <t>39 RUE DU 8 MAI 1945, 16 RESIDENCE HENRI DUVERGE</t>
  </si>
  <si>
    <t>titi09011985@yahoo.fr</t>
  </si>
  <si>
    <t>CASTEL</t>
  </si>
  <si>
    <t>BAGUR</t>
  </si>
  <si>
    <t>36 RUE DU MARÉCHAL LECLERC</t>
  </si>
  <si>
    <t>CHRISTIE</t>
  </si>
  <si>
    <t>naillechristiane@gmail.com</t>
  </si>
  <si>
    <t>KIMBERLEY</t>
  </si>
  <si>
    <t>ANDANSON</t>
  </si>
  <si>
    <t>21 CHEMIN DE BOSCARRA</t>
  </si>
  <si>
    <t>kimberleyandanson@gmail.com</t>
  </si>
  <si>
    <t>DEBANDE</t>
  </si>
  <si>
    <t>9B RUE DES CARRAYES</t>
  </si>
  <si>
    <t>corraire-debande@hotmail.fr</t>
  </si>
  <si>
    <t>NABOULET</t>
  </si>
  <si>
    <t>1 QUATER CHEMIN DU MANDOULET</t>
  </si>
  <si>
    <t>carolinenaboulet33@gmail.com</t>
  </si>
  <si>
    <t>CHAUMETTE</t>
  </si>
  <si>
    <t>5, IMPASSE DU PAS DE LA VIEILLE</t>
  </si>
  <si>
    <t>marionchaumette@hotmail.com</t>
  </si>
  <si>
    <t>GIMENEZ</t>
  </si>
  <si>
    <t>7, IMPASSE DU PAS DE LA VIEILLE</t>
  </si>
  <si>
    <t>1julie.gimenez@gmail.com</t>
  </si>
  <si>
    <t>MARIE-JOSE</t>
  </si>
  <si>
    <t>SERGUEEF</t>
  </si>
  <si>
    <t>7, RUE CAMILLE GODARD</t>
  </si>
  <si>
    <t>marie.sergueef@sfr.fr</t>
  </si>
  <si>
    <t>JOAN</t>
  </si>
  <si>
    <t>ALLIOT</t>
  </si>
  <si>
    <t>3, CHEMIN DU PETIT BOUSCATON</t>
  </si>
  <si>
    <t>joan.alliot@wanadoo.fr</t>
  </si>
  <si>
    <t>MAUD</t>
  </si>
  <si>
    <t>CHAISSAC</t>
  </si>
  <si>
    <t>17, RUE DE PIGET</t>
  </si>
  <si>
    <t>maud.chaissac@gmail.com</t>
  </si>
  <si>
    <t>CHARLES</t>
  </si>
  <si>
    <t>8, CHEMIN DES MERLES</t>
  </si>
  <si>
    <t>kty45@hotmail.fr</t>
  </si>
  <si>
    <t>CHAROLLAIS</t>
  </si>
  <si>
    <t>41, RUE DE PIGET</t>
  </si>
  <si>
    <t>cathcha@wanadoo.fr</t>
  </si>
  <si>
    <t>FLORIANNE</t>
  </si>
  <si>
    <t>3E, RUE PLANQUE SAINT BLAISE</t>
  </si>
  <si>
    <t>florianne.charollais@gmail.com</t>
  </si>
  <si>
    <t>FIGHERA</t>
  </si>
  <si>
    <t>45, RUE DU GRAVIER</t>
  </si>
  <si>
    <t>juliefighera92@gmail.com</t>
  </si>
  <si>
    <t>LUCIE</t>
  </si>
  <si>
    <t>GAI</t>
  </si>
  <si>
    <t>34bis, ROUTE DE BORDEAUX PAUILLAC</t>
  </si>
  <si>
    <t>luciegai@hotmail.fr</t>
  </si>
  <si>
    <t>GUIPOUY</t>
  </si>
  <si>
    <t>26T, ROUTE DE LA PROVIDENCE</t>
  </si>
  <si>
    <t>guipouyfamily@gmail.com</t>
  </si>
  <si>
    <t>HENRY</t>
  </si>
  <si>
    <t>25C, AVENUE ANDRE HERTIG</t>
  </si>
  <si>
    <t>melissa.henry33@laposte.net</t>
  </si>
  <si>
    <t>97, ROUTE DE BORDEAUX PAUILLAC</t>
  </si>
  <si>
    <t>lucile.fleur@gmail.com</t>
  </si>
  <si>
    <t>LOLA</t>
  </si>
  <si>
    <t>28, RUE DES COMBATTANTS D'AFN</t>
  </si>
  <si>
    <t>lola.robin2@orange.fr</t>
  </si>
  <si>
    <t>TOURON</t>
  </si>
  <si>
    <t>5, AVENUE DU 11 NOVEMBRE</t>
  </si>
  <si>
    <t>papytouron@orange.fr</t>
  </si>
  <si>
    <t>ESPERBEN</t>
  </si>
  <si>
    <t>4 IMPASSE DU LAC</t>
  </si>
  <si>
    <t>famille.esperben@gmail.com</t>
  </si>
  <si>
    <t>SOLVICHE</t>
  </si>
  <si>
    <t>29 ROUTE DE BERN</t>
  </si>
  <si>
    <t>CHRISTEL.SOLVICHE@ORANGE.FR</t>
  </si>
  <si>
    <t>CHLOÉ</t>
  </si>
  <si>
    <t>SOLVICHE.CHLOE@GMAIL.COM</t>
  </si>
  <si>
    <t>EC</t>
  </si>
  <si>
    <t>SANDRINE</t>
  </si>
  <si>
    <t>DENIÉ</t>
  </si>
  <si>
    <t>27 LOT L'ENCLOS DES PEYRETTES</t>
  </si>
  <si>
    <t>DENIE.SANDRINE@WANADOO.FR</t>
  </si>
  <si>
    <t>CAULET</t>
  </si>
  <si>
    <t>34 BIS CHEMIN DE BOULIBRANNE</t>
  </si>
  <si>
    <t>AL-VA-MA@HOTMAIL.FR</t>
  </si>
  <si>
    <t>MARIE LINE</t>
  </si>
  <si>
    <t>34 CHEMIN DE BOULIBRANNE</t>
  </si>
  <si>
    <t>CAULET.CLAUDE@NEUF.FR</t>
  </si>
  <si>
    <t>ÖZLEM</t>
  </si>
  <si>
    <t>SARIKAYA</t>
  </si>
  <si>
    <t>6 ROUTE DE BERN</t>
  </si>
  <si>
    <t>ELIGUL.OZLEM@LAPOSTE.NET</t>
  </si>
  <si>
    <t>IRENE</t>
  </si>
  <si>
    <t>DAUBANES</t>
  </si>
  <si>
    <t>4 CHEMIN DE LA CROIX NEUVE</t>
  </si>
  <si>
    <t>IRENE.DAUBANES@ORANGE.FR</t>
  </si>
  <si>
    <t>CHRYSTEL</t>
  </si>
  <si>
    <t>DELEST</t>
  </si>
  <si>
    <t>33 RUE DE LA FOUINEYRE</t>
  </si>
  <si>
    <t>GUIPSY.CHRYSTEL@HOTMAIL.FR</t>
  </si>
  <si>
    <t>3 ALLÉE LE BARAILLOT</t>
  </si>
  <si>
    <t>CHRISTELLE.MOREAU36@ORANGE.FR</t>
  </si>
  <si>
    <t>NOWINSKI</t>
  </si>
  <si>
    <t>54 RUE FRANÇOIS MITTERRAND</t>
  </si>
  <si>
    <t>NOWINSKICORINNE@GMAIL.COM</t>
  </si>
  <si>
    <t>BONFILS</t>
  </si>
  <si>
    <t>4 ROUTE DE LA PROVIDENCE</t>
  </si>
  <si>
    <t>SYLVIE.BONFILS62@GMAIL.COM</t>
  </si>
  <si>
    <t>CHAMPUY</t>
  </si>
  <si>
    <t>5 AVENUE DU GÉNÉRAL DE GAULLE</t>
  </si>
  <si>
    <t>CHAMPUYMAEVA@GMAIL.COM</t>
  </si>
  <si>
    <t>MATHILDE</t>
  </si>
  <si>
    <t>PEROUSE</t>
  </si>
  <si>
    <t>13 IMPASSE BOUSCARRUT</t>
  </si>
  <si>
    <t>MATHILDE.PEROUSE@GMAIL.COM</t>
  </si>
  <si>
    <t>FERRERA</t>
  </si>
  <si>
    <t>7 CHEMIN DE GANYMEDE</t>
  </si>
  <si>
    <t>EMILIEFERRERA121@GMAIL.COM</t>
  </si>
  <si>
    <t>SYLVIANE</t>
  </si>
  <si>
    <t>LABORDE</t>
  </si>
  <si>
    <t>27 CHEMIN DE BOULIBRANNE</t>
  </si>
  <si>
    <t>JISYRELO@HOTMAIL.FR</t>
  </si>
  <si>
    <t>JEAN-JACQUES</t>
  </si>
  <si>
    <t>PIRON</t>
  </si>
  <si>
    <t>6 RUE DU PRINCE</t>
  </si>
  <si>
    <t>sylvie33460@hotmail.com</t>
  </si>
  <si>
    <t>AUDREY</t>
  </si>
  <si>
    <t>SID AMAR</t>
  </si>
  <si>
    <t>9 bis CHEMIN DE DUGRAVIER</t>
  </si>
  <si>
    <t>aulyna@hotmail.fr</t>
  </si>
  <si>
    <t>TYPHAINE</t>
  </si>
  <si>
    <t>FRENAUD</t>
  </si>
  <si>
    <t>151 CHEMIN DU BORD DE L EAU</t>
  </si>
  <si>
    <t>frenaudtyphaine@gmail.com</t>
  </si>
  <si>
    <t>BOUCHER</t>
  </si>
  <si>
    <t>148, AVENUE DE LA GIRONDE</t>
  </si>
  <si>
    <t>contact@quittignanbrillette.com</t>
  </si>
  <si>
    <t>MAGALIE</t>
  </si>
  <si>
    <t>DENIZART</t>
  </si>
  <si>
    <t>10, RUE DU PRESSOIR</t>
  </si>
  <si>
    <t>fleurs-lys@orange.fr</t>
  </si>
  <si>
    <t>BREBEL</t>
  </si>
  <si>
    <t>8 RUE DES PONTETS</t>
  </si>
  <si>
    <t>prettywomanbrebel@gmail.com</t>
  </si>
  <si>
    <t>JEANTELET</t>
  </si>
  <si>
    <t>25, AVENUE DE LA GARE</t>
  </si>
  <si>
    <t>marion.jeantelet@gmail.com</t>
  </si>
  <si>
    <t>HELOISE</t>
  </si>
  <si>
    <t>MERLE</t>
  </si>
  <si>
    <t>21, RUE DE LA PAIX</t>
  </si>
  <si>
    <t>hoasen@hotmail.fr</t>
  </si>
  <si>
    <t>DEBORAH</t>
  </si>
  <si>
    <t>CLIVET</t>
  </si>
  <si>
    <t>11, QUARTIER DE MAQUELINE</t>
  </si>
  <si>
    <t>debbieclivet@orange.fr</t>
  </si>
  <si>
    <t>PINON-JAMBERT</t>
  </si>
  <si>
    <t>10, AVENUE DE LA COSTE</t>
  </si>
  <si>
    <t>marionpinon@yahoo.com</t>
  </si>
  <si>
    <t>KARINE</t>
  </si>
  <si>
    <t>FABIEN</t>
  </si>
  <si>
    <t>26, RUE DE LA PAIX</t>
  </si>
  <si>
    <t>fabien.karine33@gmail.com</t>
  </si>
  <si>
    <t>BENOIS</t>
  </si>
  <si>
    <t>7 BIS, PLACE DE LABRIC</t>
  </si>
  <si>
    <t>helo17@live.fr</t>
  </si>
  <si>
    <t>ELISA</t>
  </si>
  <si>
    <t>ANDRIEUX</t>
  </si>
  <si>
    <t>64 RUE CAMILLE GODARD</t>
  </si>
  <si>
    <t>elisa.escoubeyrou@hotmail.fr</t>
  </si>
  <si>
    <t>BATISSE</t>
  </si>
  <si>
    <t>16 RUE DU MARÉCHAL LECLERC</t>
  </si>
  <si>
    <t>deltisse@free.fr</t>
  </si>
  <si>
    <t>ROMANE</t>
  </si>
  <si>
    <t>MAUVILLAIN</t>
  </si>
  <si>
    <t>1801 ALLÉE DE SÉGUR (103 TER)</t>
  </si>
  <si>
    <t>bergaminmagalie3@gmail.com</t>
  </si>
  <si>
    <t>KELLY</t>
  </si>
  <si>
    <t>HOSTEIN</t>
  </si>
  <si>
    <t>50 AVENUE DE SOULAC</t>
  </si>
  <si>
    <t>LISTRAC-MÉDOC</t>
  </si>
  <si>
    <t>kelly.hostein3301@gmail.com</t>
  </si>
  <si>
    <t>BERGAMIN</t>
  </si>
  <si>
    <t>9 ROUTE DE LAGUNEGRAND</t>
  </si>
  <si>
    <t>ANNABELLE</t>
  </si>
  <si>
    <t>TARRIDE</t>
  </si>
  <si>
    <t>16 BIS AV DE LA COSTE</t>
  </si>
  <si>
    <t>annabelle.tarride@hotmail.fr</t>
  </si>
  <si>
    <t>LAFEUILLAGE</t>
  </si>
  <si>
    <t>10 CHEMIN DU MAHOURA</t>
  </si>
  <si>
    <t>jaclaf33@hotmail.fr</t>
  </si>
  <si>
    <t>ROSELYNE</t>
  </si>
  <si>
    <t>DIANDET</t>
  </si>
  <si>
    <t>85 ROUTE DE BORDEAUX PAUILLAC</t>
  </si>
  <si>
    <t>christophe.diandet@wanadoo.fr</t>
  </si>
  <si>
    <t>JOUVRAY</t>
  </si>
  <si>
    <t>28 RUE CORNEILLAN</t>
  </si>
  <si>
    <t>nathalie.jouvray@gmail.com</t>
  </si>
  <si>
    <t>29 CHEMIN DU BORD DE L'EAU</t>
  </si>
  <si>
    <t>helenebouron@hotmail.fr</t>
  </si>
  <si>
    <t>SANCHEZ</t>
  </si>
  <si>
    <t>11 CHEMIN DE LA FORGE</t>
  </si>
  <si>
    <t>sanmary666@gmail.com</t>
  </si>
  <si>
    <t>MACIAS</t>
  </si>
  <si>
    <t>40 PLACE DUFFOUR DUBERGIER</t>
  </si>
  <si>
    <t>sylviemacias16@orange.fr</t>
  </si>
  <si>
    <t>FORMULAIRE RESERVE AU RENOUVELLEMENT DE L'ADHESION POUR LES ANCIENS MEMBRES DE LA SAISON 2025 /2026</t>
  </si>
  <si>
    <t>ADHA-1</t>
  </si>
  <si>
    <t>Saison N</t>
  </si>
  <si>
    <t>Saison N+1</t>
  </si>
  <si>
    <t>J'ai participé à l'Assemblée générale du 30 juin 26 (émargement ou procuration)</t>
  </si>
  <si>
    <r>
      <t xml:space="preserve">Avant de compléter, je renseigne les </t>
    </r>
    <r>
      <rPr>
        <b/>
        <u/>
        <sz val="11"/>
        <color theme="1"/>
        <rFont val="Calibri"/>
        <family val="2"/>
        <scheme val="minor"/>
      </rPr>
      <t>4 derniers N°</t>
    </r>
    <r>
      <rPr>
        <b/>
        <sz val="11"/>
        <color theme="1"/>
        <rFont val="Calibri"/>
        <family val="2"/>
        <scheme val="minor"/>
      </rPr>
      <t xml:space="preserve"> de mon </t>
    </r>
    <r>
      <rPr>
        <b/>
        <sz val="11"/>
        <color rgb="FF009999"/>
        <rFont val="Calibri"/>
        <family val="2"/>
        <scheme val="minor"/>
      </rPr>
      <t>06 ou 07</t>
    </r>
    <r>
      <rPr>
        <b/>
        <sz val="11"/>
        <color theme="1"/>
        <rFont val="Calibri"/>
        <family val="2"/>
        <scheme val="minor"/>
      </rPr>
      <t xml:space="preserve"> + mon </t>
    </r>
    <r>
      <rPr>
        <b/>
        <sz val="11"/>
        <color rgb="FFC90482"/>
        <rFont val="Calibri"/>
        <family val="2"/>
        <scheme val="minor"/>
      </rPr>
      <t>année de naissance</t>
    </r>
    <r>
      <rPr>
        <b/>
        <sz val="11"/>
        <color theme="1"/>
        <rFont val="Calibri"/>
        <family val="2"/>
        <scheme val="minor"/>
      </rPr>
      <t xml:space="preserve"> (ex :</t>
    </r>
    <r>
      <rPr>
        <b/>
        <sz val="11"/>
        <color rgb="FF009999"/>
        <rFont val="Calibri"/>
        <family val="2"/>
        <scheme val="minor"/>
      </rPr>
      <t>1234</t>
    </r>
    <r>
      <rPr>
        <b/>
        <sz val="11"/>
        <color rgb="FFC90482"/>
        <rFont val="Calibri"/>
        <family val="2"/>
        <scheme val="minor"/>
      </rPr>
      <t>1999</t>
    </r>
    <r>
      <rPr>
        <b/>
        <sz val="11"/>
        <color theme="1"/>
        <rFont val="Calibri"/>
        <family val="2"/>
        <scheme val="minor"/>
      </rPr>
      <t xml:space="preserve">) ici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</si>
</sst>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44" formatCode="_-* #,##0.00\ &quot;€&quot;_-;\-* #,##0.00\ &quot;€&quot;_-;_-* &quot;-&quot;??\ &quot;€&quot;_-;_-@_-"/>
    <numFmt numFmtId="164" formatCode="_-* #,##0\ &quot;€&quot;_-;\-* #,##0\ &quot;€&quot;_-;_-* &quot;-&quot;??\ &quot;€&quot;_-;_-@_-"/>
    <numFmt numFmtId="165" formatCode="#,##0\ &quot;€&quot;"/>
    <numFmt numFmtId="166" formatCode="0&quot; chq&quot;"/>
    <numFmt numFmtId="167" formatCode="dd/mm/yy;@"/>
    <numFmt numFmtId="168" formatCode="0#&quot; &quot;##&quot; &quot;##&quot; &quot;##&quot; &quot;##"/>
    <numFmt numFmtId="169" formatCode="_-* #,##0.0\ &quot;€&quot;_-;\-* #,##0.0\ &quot;€&quot;_-;_-* &quot;-&quot;??\ &quot;€&quot;_-;_-@_-"/>
    <numFmt numFmtId="170" formatCode="0000"/>
  </numFmts>
  <fonts count="7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1"/>
      <color theme="0"/>
      <name val="Calibri"/>
      <family val="2"/>
      <scheme val="minor"/>
    </font>
    <font>
      <sz val="36"/>
      <color rgb="FF00C2CB"/>
      <name val="Calibri"/>
      <family val="2"/>
      <scheme val="minor"/>
    </font>
    <font>
      <b/>
      <sz val="12"/>
      <color theme="0"/>
      <name val="Calibri"/>
      <family val="2"/>
      <scheme val="minor"/>
    </font>
    <font>
      <b/>
      <sz val="12"/>
      <color rgb="FF00C2CB"/>
      <name val="Calibri"/>
      <family val="2"/>
      <scheme val="minor"/>
    </font>
    <font>
      <i/>
      <sz val="11"/>
      <color theme="1"/>
      <name val="Calibri"/>
      <family val="2"/>
      <scheme val="minor"/>
    </font>
    <font>
      <sz val="11"/>
      <color rgb="FF009999"/>
      <name val="Calibri"/>
      <family val="2"/>
      <scheme val="minor"/>
    </font>
    <font>
      <b/>
      <i/>
      <sz val="11"/>
      <color theme="1"/>
      <name val="Calibri"/>
      <family val="2"/>
      <scheme val="minor"/>
    </font>
    <font>
      <sz val="11"/>
      <color rgb="FFC90482"/>
      <name val="Calibri"/>
      <family val="2"/>
      <scheme val="minor"/>
    </font>
    <font>
      <b/>
      <sz val="11"/>
      <color rgb="FFC90482"/>
      <name val="Calibri"/>
      <family val="2"/>
      <scheme val="minor"/>
    </font>
    <font>
      <sz val="11"/>
      <color rgb="FFFD5E74"/>
      <name val="Calibri"/>
      <family val="2"/>
      <scheme val="minor"/>
    </font>
    <font>
      <b/>
      <sz val="11"/>
      <color rgb="FFFD5E74"/>
      <name val="Calibri"/>
      <family val="2"/>
      <scheme val="minor"/>
    </font>
    <font>
      <b/>
      <sz val="14"/>
      <color rgb="FFFD5E74"/>
      <name val="Calibri"/>
      <family val="2"/>
      <scheme val="minor"/>
    </font>
    <font>
      <b/>
      <sz val="14"/>
      <color rgb="FF4E9396"/>
      <name val="Calibri"/>
      <family val="2"/>
      <scheme val="minor"/>
    </font>
    <font>
      <i/>
      <sz val="11"/>
      <color rgb="FFFD5E74"/>
      <name val="Calibri"/>
      <family val="2"/>
      <scheme val="minor"/>
    </font>
    <font>
      <b/>
      <sz val="14"/>
      <color rgb="FFC90482"/>
      <name val="Calibri"/>
      <family val="2"/>
      <scheme val="minor"/>
    </font>
    <font>
      <i/>
      <sz val="11"/>
      <color rgb="FF4E9396"/>
      <name val="Calibri"/>
      <family val="2"/>
      <scheme val="minor"/>
    </font>
    <font>
      <sz val="11"/>
      <color rgb="FF4E9396"/>
      <name val="Calibri"/>
      <family val="2"/>
      <scheme val="minor"/>
    </font>
    <font>
      <b/>
      <sz val="11"/>
      <color rgb="FF4E9396"/>
      <name val="Calibri"/>
      <family val="2"/>
      <scheme val="minor"/>
    </font>
    <font>
      <sz val="12"/>
      <color rgb="FF009999"/>
      <name val="Calibri"/>
      <family val="2"/>
      <scheme val="minor"/>
    </font>
    <font>
      <b/>
      <sz val="12"/>
      <color theme="0"/>
      <name val="Arial Black"/>
      <family val="2"/>
    </font>
    <font>
      <sz val="12"/>
      <color rgb="FF000000"/>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sz val="8"/>
      <color rgb="FF000000"/>
      <name val="Calibri"/>
      <family val="2"/>
      <scheme val="minor"/>
    </font>
    <font>
      <u/>
      <sz val="8"/>
      <color theme="10"/>
      <name val="Calibri"/>
      <family val="2"/>
      <scheme val="minor"/>
    </font>
    <font>
      <sz val="8"/>
      <color theme="1"/>
      <name val="Calibri"/>
      <family val="2"/>
      <scheme val="minor"/>
    </font>
    <font>
      <sz val="9"/>
      <color rgb="FF00C2CB"/>
      <name val="Calibri"/>
      <family val="2"/>
      <scheme val="minor"/>
    </font>
    <font>
      <sz val="8"/>
      <color rgb="FF00C2CB"/>
      <name val="Calibri"/>
      <family val="2"/>
      <scheme val="minor"/>
    </font>
    <font>
      <b/>
      <sz val="9"/>
      <color rgb="FF00C2CB"/>
      <name val="Calibri"/>
      <family val="2"/>
      <scheme val="minor"/>
    </font>
    <font>
      <b/>
      <i/>
      <sz val="11"/>
      <color rgb="FF4E9396"/>
      <name val="Calibri"/>
      <family val="2"/>
      <scheme val="minor"/>
    </font>
    <font>
      <b/>
      <i/>
      <sz val="11"/>
      <color rgb="FFC90482"/>
      <name val="Calibri"/>
      <family val="2"/>
      <scheme val="minor"/>
    </font>
    <font>
      <b/>
      <i/>
      <sz val="11"/>
      <color rgb="FFFD5E74"/>
      <name val="Calibri"/>
      <family val="2"/>
      <scheme val="minor"/>
    </font>
    <font>
      <sz val="10"/>
      <color rgb="FF4E9396"/>
      <name val="Calibri"/>
      <family val="2"/>
      <scheme val="minor"/>
    </font>
    <font>
      <b/>
      <sz val="10"/>
      <color rgb="FF4E9396"/>
      <name val="Calibri"/>
      <family val="2"/>
      <scheme val="minor"/>
    </font>
    <font>
      <b/>
      <sz val="11"/>
      <color theme="0"/>
      <name val="Arial Black"/>
      <family val="2"/>
    </font>
    <font>
      <sz val="10"/>
      <color theme="1"/>
      <name val="Calibri"/>
      <family val="2"/>
      <scheme val="minor"/>
    </font>
    <font>
      <sz val="11"/>
      <color rgb="FF00C2CB"/>
      <name val="Calibri"/>
      <family val="2"/>
      <scheme val="minor"/>
    </font>
    <font>
      <b/>
      <sz val="8"/>
      <color theme="1"/>
      <name val="Calibri"/>
      <family val="2"/>
      <scheme val="minor"/>
    </font>
    <font>
      <b/>
      <sz val="11"/>
      <color rgb="FF00C2CB"/>
      <name val="Calibri"/>
      <family val="2"/>
      <scheme val="minor"/>
    </font>
    <font>
      <sz val="11"/>
      <color theme="0"/>
      <name val="Calibri"/>
      <family val="2"/>
      <scheme val="minor"/>
    </font>
    <font>
      <sz val="10"/>
      <color theme="0"/>
      <name val="Calibri"/>
      <family val="2"/>
      <scheme val="minor"/>
    </font>
    <font>
      <u/>
      <sz val="11"/>
      <color rgb="FFFF0000"/>
      <name val="Calibri"/>
      <family val="2"/>
      <scheme val="minor"/>
    </font>
    <font>
      <sz val="10"/>
      <color rgb="FF00C2CB"/>
      <name val="Calibri"/>
      <family val="2"/>
      <scheme val="minor"/>
    </font>
    <font>
      <sz val="11"/>
      <name val="Calibri"/>
      <family val="2"/>
      <scheme val="minor"/>
    </font>
    <font>
      <b/>
      <sz val="8"/>
      <color theme="0"/>
      <name val="Calibri"/>
      <family val="2"/>
      <scheme val="minor"/>
    </font>
    <font>
      <sz val="8"/>
      <color theme="0"/>
      <name val="Calibri"/>
      <family val="2"/>
      <scheme val="minor"/>
    </font>
    <font>
      <sz val="12"/>
      <color theme="0"/>
      <name val="Calibri"/>
      <family val="2"/>
      <scheme val="minor"/>
    </font>
    <font>
      <b/>
      <sz val="28"/>
      <color rgb="FF00C2CB"/>
      <name val="Calibri"/>
      <family val="2"/>
      <scheme val="minor"/>
    </font>
    <font>
      <b/>
      <sz val="10"/>
      <color rgb="FF009999"/>
      <name val="Calibri"/>
      <family val="2"/>
      <scheme val="minor"/>
    </font>
    <font>
      <sz val="10"/>
      <color rgb="FF009999"/>
      <name val="Calibri"/>
      <family val="2"/>
      <scheme val="minor"/>
    </font>
    <font>
      <b/>
      <sz val="12"/>
      <color rgb="FF009999"/>
      <name val="Calibri"/>
      <family val="2"/>
      <scheme val="minor"/>
    </font>
    <font>
      <sz val="9"/>
      <color indexed="81"/>
      <name val="Tahoma"/>
      <family val="2"/>
    </font>
    <font>
      <b/>
      <sz val="9"/>
      <color indexed="81"/>
      <name val="Tahoma"/>
      <family val="2"/>
    </font>
    <font>
      <b/>
      <u/>
      <sz val="11"/>
      <color theme="0"/>
      <name val="Calibri"/>
      <family val="2"/>
      <scheme val="minor"/>
    </font>
    <font>
      <b/>
      <sz val="8"/>
      <name val="Courier New"/>
      <family val="3"/>
    </font>
    <font>
      <b/>
      <sz val="11"/>
      <color rgb="FF009999"/>
      <name val="Calibri"/>
      <family val="2"/>
      <scheme val="minor"/>
    </font>
    <font>
      <b/>
      <u/>
      <sz val="11"/>
      <color theme="1"/>
      <name val="Calibri"/>
      <family val="2"/>
      <scheme val="minor"/>
    </font>
    <font>
      <b/>
      <sz val="11"/>
      <color theme="1"/>
      <name val="Arial Black"/>
      <family val="2"/>
    </font>
    <font>
      <b/>
      <sz val="11"/>
      <color theme="9" tint="-0.499984740745262"/>
      <name val="Calibri"/>
      <family val="2"/>
      <scheme val="minor"/>
    </font>
    <font>
      <sz val="11"/>
      <color theme="9" tint="-0.499984740745262"/>
      <name val="Calibri"/>
      <family val="2"/>
      <scheme val="minor"/>
    </font>
    <font>
      <u/>
      <sz val="11"/>
      <color theme="0"/>
      <name val="Calibri"/>
      <family val="2"/>
      <scheme val="minor"/>
    </font>
    <font>
      <sz val="7"/>
      <name val="Arial Narrow"/>
      <family val="2"/>
    </font>
    <font>
      <b/>
      <sz val="7"/>
      <name val="Arial Narrow"/>
      <family val="2"/>
    </font>
    <font>
      <sz val="7"/>
      <color theme="9" tint="-0.499984740745262"/>
      <name val="Arial Narrow"/>
      <family val="2"/>
    </font>
    <font>
      <sz val="7"/>
      <color theme="1"/>
      <name val="Arial Narrow"/>
      <family val="2"/>
    </font>
    <font>
      <b/>
      <sz val="10"/>
      <color theme="0"/>
      <name val="Calibri"/>
      <family val="2"/>
      <scheme val="minor"/>
    </font>
    <font>
      <sz val="10"/>
      <name val="Calibri"/>
      <family val="2"/>
    </font>
    <font>
      <sz val="10"/>
      <name val="Calibri"/>
      <family val="2"/>
      <scheme val="minor"/>
    </font>
    <font>
      <b/>
      <sz val="11"/>
      <name val="Courier New"/>
      <family val="3"/>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C2CB"/>
        <bgColor indexed="64"/>
      </patternFill>
    </fill>
    <fill>
      <patternFill patternType="solid">
        <fgColor rgb="FFC90482"/>
        <bgColor indexed="64"/>
      </patternFill>
    </fill>
    <fill>
      <patternFill patternType="solid">
        <fgColor rgb="FFFD5E74"/>
        <bgColor indexed="64"/>
      </patternFill>
    </fill>
    <fill>
      <patternFill patternType="solid">
        <fgColor rgb="FF4E9396"/>
        <bgColor indexed="64"/>
      </patternFill>
    </fill>
    <fill>
      <patternFill patternType="solid">
        <fgColor theme="0" tint="-0.14999847407452621"/>
        <bgColor indexed="64"/>
      </patternFill>
    </fill>
    <fill>
      <patternFill patternType="solid">
        <fgColor rgb="FF009999"/>
        <bgColor indexed="64"/>
      </patternFill>
    </fill>
  </fills>
  <borders count="94">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C2CB"/>
      </bottom>
      <diagonal/>
    </border>
    <border>
      <left/>
      <right/>
      <top style="thin">
        <color rgb="FF00C2CB"/>
      </top>
      <bottom style="thin">
        <color rgb="FF00C2CB"/>
      </bottom>
      <diagonal/>
    </border>
    <border>
      <left/>
      <right/>
      <top/>
      <bottom style="hair">
        <color auto="1"/>
      </bottom>
      <diagonal/>
    </border>
    <border>
      <left style="hair">
        <color auto="1"/>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
      <left style="thin">
        <color rgb="FFC90482"/>
      </left>
      <right/>
      <top style="thin">
        <color rgb="FFC90482"/>
      </top>
      <bottom/>
      <diagonal/>
    </border>
    <border>
      <left/>
      <right style="thin">
        <color rgb="FFC90482"/>
      </right>
      <top style="thin">
        <color rgb="FFC90482"/>
      </top>
      <bottom/>
      <diagonal/>
    </border>
    <border>
      <left style="thin">
        <color rgb="FFC90482"/>
      </left>
      <right/>
      <top/>
      <bottom/>
      <diagonal/>
    </border>
    <border>
      <left/>
      <right style="thin">
        <color rgb="FFC90482"/>
      </right>
      <top/>
      <bottom/>
      <diagonal/>
    </border>
    <border>
      <left style="thin">
        <color rgb="FFC90482"/>
      </left>
      <right/>
      <top/>
      <bottom style="thin">
        <color rgb="FFC90482"/>
      </bottom>
      <diagonal/>
    </border>
    <border>
      <left/>
      <right/>
      <top/>
      <bottom style="thin">
        <color rgb="FFC90482"/>
      </bottom>
      <diagonal/>
    </border>
    <border>
      <left/>
      <right style="thin">
        <color rgb="FFC90482"/>
      </right>
      <top/>
      <bottom style="thin">
        <color rgb="FFC90482"/>
      </bottom>
      <diagonal/>
    </border>
    <border>
      <left/>
      <right/>
      <top/>
      <bottom style="thin">
        <color rgb="FFFD5E74"/>
      </bottom>
      <diagonal/>
    </border>
    <border>
      <left/>
      <right style="thin">
        <color rgb="FFC90482"/>
      </right>
      <top/>
      <bottom style="thin">
        <color rgb="FFFD5E74"/>
      </bottom>
      <diagonal/>
    </border>
    <border>
      <left/>
      <right/>
      <top style="thin">
        <color rgb="FFC90482"/>
      </top>
      <bottom style="thin">
        <color rgb="FFC90482"/>
      </bottom>
      <diagonal/>
    </border>
    <border>
      <left style="thin">
        <color rgb="FF4E9396"/>
      </left>
      <right/>
      <top style="thin">
        <color rgb="FF4E9396"/>
      </top>
      <bottom/>
      <diagonal/>
    </border>
    <border>
      <left/>
      <right style="thin">
        <color rgb="FF4E9396"/>
      </right>
      <top style="thin">
        <color rgb="FF4E9396"/>
      </top>
      <bottom/>
      <diagonal/>
    </border>
    <border>
      <left style="thin">
        <color rgb="FF4E9396"/>
      </left>
      <right/>
      <top/>
      <bottom/>
      <diagonal/>
    </border>
    <border>
      <left/>
      <right style="thin">
        <color rgb="FF4E9396"/>
      </right>
      <top/>
      <bottom/>
      <diagonal/>
    </border>
    <border>
      <left style="thin">
        <color rgb="FF4E9396"/>
      </left>
      <right/>
      <top/>
      <bottom style="thin">
        <color rgb="FF4E9396"/>
      </bottom>
      <diagonal/>
    </border>
    <border>
      <left/>
      <right/>
      <top/>
      <bottom style="thin">
        <color rgb="FF4E9396"/>
      </bottom>
      <diagonal/>
    </border>
    <border>
      <left/>
      <right style="thin">
        <color rgb="FF4E9396"/>
      </right>
      <top/>
      <bottom style="thin">
        <color rgb="FF4E9396"/>
      </bottom>
      <diagonal/>
    </border>
    <border>
      <left/>
      <right/>
      <top style="thin">
        <color rgb="FF4E9396"/>
      </top>
      <bottom style="thin">
        <color rgb="FF4E9396"/>
      </bottom>
      <diagonal/>
    </border>
    <border>
      <left style="hair">
        <color rgb="FF4E9396"/>
      </left>
      <right/>
      <top/>
      <bottom/>
      <diagonal/>
    </border>
    <border>
      <left/>
      <right style="hair">
        <color rgb="FF4E9396"/>
      </right>
      <top/>
      <bottom/>
      <diagonal/>
    </border>
    <border>
      <left style="hair">
        <color rgb="FF4E9396"/>
      </left>
      <right/>
      <top/>
      <bottom style="thin">
        <color rgb="FF4E9396"/>
      </bottom>
      <diagonal/>
    </border>
    <border>
      <left/>
      <right style="hair">
        <color rgb="FF4E9396"/>
      </right>
      <top/>
      <bottom style="thin">
        <color rgb="FF4E9396"/>
      </bottom>
      <diagonal/>
    </border>
    <border>
      <left style="hair">
        <color rgb="FFFD5E74"/>
      </left>
      <right/>
      <top/>
      <bottom/>
      <diagonal/>
    </border>
    <border>
      <left/>
      <right style="hair">
        <color rgb="FFFD5E74"/>
      </right>
      <top/>
      <bottom/>
      <diagonal/>
    </border>
    <border>
      <left style="hair">
        <color rgb="FFFD5E74"/>
      </left>
      <right/>
      <top/>
      <bottom style="thin">
        <color rgb="FFFD5E74"/>
      </bottom>
      <diagonal/>
    </border>
    <border>
      <left/>
      <right style="hair">
        <color rgb="FFFD5E74"/>
      </right>
      <top/>
      <bottom style="thin">
        <color rgb="FFFD5E74"/>
      </bottom>
      <diagonal/>
    </border>
    <border>
      <left/>
      <right style="hair">
        <color rgb="FFC90482"/>
      </right>
      <top style="thin">
        <color rgb="FFC90482"/>
      </top>
      <bottom style="thin">
        <color rgb="FFC90482"/>
      </bottom>
      <diagonal/>
    </border>
    <border>
      <left/>
      <right style="hair">
        <color rgb="FFC90482"/>
      </right>
      <top/>
      <bottom/>
      <diagonal/>
    </border>
    <border>
      <left/>
      <right style="hair">
        <color rgb="FFC90482"/>
      </right>
      <top/>
      <bottom style="thin">
        <color rgb="FFC90482"/>
      </bottom>
      <diagonal/>
    </border>
    <border>
      <left style="hair">
        <color rgb="FF4E9396"/>
      </left>
      <right/>
      <top style="thin">
        <color rgb="FF4E9396"/>
      </top>
      <bottom/>
      <diagonal/>
    </border>
    <border>
      <left style="hair">
        <color rgb="FFC90482"/>
      </left>
      <right/>
      <top style="thin">
        <color rgb="FFC90482"/>
      </top>
      <bottom/>
      <diagonal/>
    </border>
    <border>
      <left style="hair">
        <color rgb="FFFD5E74"/>
      </left>
      <right style="thin">
        <color rgb="FFC90482"/>
      </right>
      <top style="thin">
        <color rgb="FFFD5E74"/>
      </top>
      <bottom/>
      <diagonal/>
    </border>
    <border>
      <left style="hair">
        <color rgb="FFFD5E74"/>
      </left>
      <right style="hair">
        <color rgb="FFFD5E74"/>
      </right>
      <top style="thin">
        <color rgb="FFFD5E74"/>
      </top>
      <bottom/>
      <diagonal/>
    </border>
    <border>
      <left style="thin">
        <color rgb="FF00C2CB"/>
      </left>
      <right/>
      <top style="thin">
        <color rgb="FF00C2CB"/>
      </top>
      <bottom/>
      <diagonal/>
    </border>
    <border>
      <left/>
      <right/>
      <top style="thin">
        <color rgb="FF00C2CB"/>
      </top>
      <bottom/>
      <diagonal/>
    </border>
    <border>
      <left/>
      <right style="thin">
        <color rgb="FF00C2CB"/>
      </right>
      <top style="thin">
        <color rgb="FF00C2CB"/>
      </top>
      <bottom/>
      <diagonal/>
    </border>
    <border>
      <left style="thin">
        <color rgb="FF00C2CB"/>
      </left>
      <right/>
      <top/>
      <bottom/>
      <diagonal/>
    </border>
    <border>
      <left/>
      <right style="thin">
        <color rgb="FF00C2CB"/>
      </right>
      <top/>
      <bottom/>
      <diagonal/>
    </border>
    <border>
      <left/>
      <right style="thin">
        <color rgb="FF00C2CB"/>
      </right>
      <top style="thin">
        <color rgb="FF00C2CB"/>
      </top>
      <bottom style="thin">
        <color rgb="FF00C2CB"/>
      </bottom>
      <diagonal/>
    </border>
    <border>
      <left/>
      <right/>
      <top style="thin">
        <color indexed="64"/>
      </top>
      <bottom/>
      <diagonal/>
    </border>
    <border>
      <left style="hair">
        <color rgb="FF4E9396"/>
      </left>
      <right/>
      <top style="thin">
        <color rgb="FF4E9396"/>
      </top>
      <bottom style="thin">
        <color rgb="FF4E9396"/>
      </bottom>
      <diagonal/>
    </border>
    <border>
      <left/>
      <right style="hair">
        <color rgb="FF4E9396"/>
      </right>
      <top style="thin">
        <color rgb="FF4E9396"/>
      </top>
      <bottom style="thin">
        <color rgb="FF4E9396"/>
      </bottom>
      <diagonal/>
    </border>
    <border>
      <left/>
      <right/>
      <top style="thin">
        <color rgb="FF4E9396"/>
      </top>
      <bottom/>
      <diagonal/>
    </border>
    <border>
      <left/>
      <right style="hair">
        <color rgb="FF4E9396"/>
      </right>
      <top style="thin">
        <color rgb="FF4E9396"/>
      </top>
      <bottom/>
      <diagonal/>
    </border>
    <border>
      <left style="thin">
        <color rgb="FF4E9396"/>
      </left>
      <right/>
      <top style="thin">
        <color rgb="FF4E9396"/>
      </top>
      <bottom style="thin">
        <color rgb="FF4E9396"/>
      </bottom>
      <diagonal/>
    </border>
    <border>
      <left/>
      <right style="thin">
        <color rgb="FF4E9396"/>
      </right>
      <top style="thin">
        <color rgb="FF4E9396"/>
      </top>
      <bottom style="thin">
        <color rgb="FF4E9396"/>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right style="hair">
        <color rgb="FFFD5E74"/>
      </right>
      <top style="thin">
        <color rgb="FFFD5E74"/>
      </top>
      <bottom style="thin">
        <color rgb="FFFD5E74"/>
      </bottom>
      <diagonal/>
    </border>
    <border>
      <left style="hair">
        <color rgb="FFFD5E74"/>
      </left>
      <right/>
      <top style="thin">
        <color rgb="FFFD5E74"/>
      </top>
      <bottom style="thin">
        <color rgb="FFFD5E74"/>
      </bottom>
      <diagonal/>
    </border>
    <border>
      <left/>
      <right/>
      <top style="thin">
        <color rgb="FFFD5E74"/>
      </top>
      <bottom style="thin">
        <color rgb="FFFD5E74"/>
      </bottom>
      <diagonal/>
    </border>
    <border>
      <left/>
      <right/>
      <top style="thin">
        <color rgb="FF00C2CB"/>
      </top>
      <bottom style="hair">
        <color theme="1"/>
      </bottom>
      <diagonal/>
    </border>
    <border>
      <left/>
      <right/>
      <top style="hair">
        <color theme="1"/>
      </top>
      <bottom style="hair">
        <color theme="1"/>
      </bottom>
      <diagonal/>
    </border>
    <border>
      <left/>
      <right/>
      <top style="hair">
        <color theme="1"/>
      </top>
      <bottom style="thin">
        <color indexed="64"/>
      </bottom>
      <diagonal/>
    </border>
    <border>
      <left style="hair">
        <color auto="1"/>
      </left>
      <right/>
      <top/>
      <bottom/>
      <diagonal/>
    </border>
    <border>
      <left/>
      <right style="hair">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rgb="FF00C2CB"/>
      </right>
      <top/>
      <bottom style="thin">
        <color rgb="FF00C2CB"/>
      </bottom>
      <diagonal/>
    </border>
    <border>
      <left/>
      <right/>
      <top/>
      <bottom style="thin">
        <color indexed="64"/>
      </bottom>
      <diagonal/>
    </border>
    <border>
      <left style="hair">
        <color theme="0"/>
      </left>
      <right/>
      <top style="thin">
        <color rgb="FF00C2CB"/>
      </top>
      <bottom style="thin">
        <color rgb="FF00C2CB"/>
      </bottom>
      <diagonal/>
    </border>
    <border>
      <left/>
      <right style="hair">
        <color rgb="FF00C2CB"/>
      </right>
      <top style="hair">
        <color theme="1"/>
      </top>
      <bottom style="hair">
        <color theme="1"/>
      </bottom>
      <diagonal/>
    </border>
    <border>
      <left/>
      <right style="hair">
        <color rgb="FF00C2CB"/>
      </right>
      <top style="hair">
        <color theme="1"/>
      </top>
      <bottom style="thin">
        <color indexed="64"/>
      </bottom>
      <diagonal/>
    </border>
    <border>
      <left/>
      <right style="hair">
        <color rgb="FF00C2CB"/>
      </right>
      <top style="thin">
        <color rgb="FF00C2CB"/>
      </top>
      <bottom style="hair">
        <color theme="1"/>
      </bottom>
      <diagonal/>
    </border>
    <border>
      <left/>
      <right/>
      <top style="thin">
        <color rgb="FF00C2CB"/>
      </top>
      <bottom style="hair">
        <color auto="1"/>
      </bottom>
      <diagonal/>
    </border>
    <border>
      <left/>
      <right style="hair">
        <color auto="1"/>
      </right>
      <top style="thin">
        <color rgb="FF00C2CB"/>
      </top>
      <bottom style="hair">
        <color auto="1"/>
      </bottom>
      <diagonal/>
    </border>
    <border>
      <left style="medium">
        <color rgb="FF00C2CB"/>
      </left>
      <right/>
      <top/>
      <bottom/>
      <diagonal/>
    </border>
    <border>
      <left/>
      <right/>
      <top/>
      <bottom style="medium">
        <color rgb="FF00C2CB"/>
      </bottom>
      <diagonal/>
    </border>
    <border>
      <left/>
      <right/>
      <top style="medium">
        <color rgb="FF00C2CB"/>
      </top>
      <bottom/>
      <diagonal/>
    </border>
    <border>
      <left style="medium">
        <color rgb="FF00C2CB"/>
      </left>
      <right/>
      <top/>
      <bottom style="medium">
        <color rgb="FF00C2CB"/>
      </bottom>
      <diagonal/>
    </border>
    <border>
      <left style="medium">
        <color rgb="FF00C2CB"/>
      </left>
      <right/>
      <top style="medium">
        <color rgb="FF00C2CB"/>
      </top>
      <bottom/>
      <diagonal/>
    </border>
    <border>
      <left style="hair">
        <color rgb="FF00C2CB"/>
      </left>
      <right/>
      <top style="thin">
        <color rgb="FF00C2CB"/>
      </top>
      <bottom style="hair">
        <color auto="1"/>
      </bottom>
      <diagonal/>
    </border>
    <border>
      <left style="hair">
        <color rgb="FF00C2CB"/>
      </left>
      <right/>
      <top style="hair">
        <color auto="1"/>
      </top>
      <bottom style="hair">
        <color auto="1"/>
      </bottom>
      <diagonal/>
    </border>
    <border>
      <left style="hair">
        <color auto="1"/>
      </left>
      <right style="hair">
        <color auto="1"/>
      </right>
      <top/>
      <bottom/>
      <diagonal/>
    </border>
    <border>
      <left style="thin">
        <color rgb="FF00C2CB"/>
      </left>
      <right/>
      <top style="thin">
        <color rgb="FF00C2CB"/>
      </top>
      <bottom style="thin">
        <color rgb="FF00C2CB"/>
      </bottom>
      <diagonal/>
    </border>
    <border>
      <left style="thin">
        <color rgb="FF00C2CB"/>
      </left>
      <right/>
      <top/>
      <bottom style="thin">
        <color rgb="FF00C2CB"/>
      </bottom>
      <diagonal/>
    </border>
    <border>
      <left style="thin">
        <color rgb="FFFD5E74"/>
      </left>
      <right/>
      <top style="thin">
        <color rgb="FFFD5E74"/>
      </top>
      <bottom/>
      <diagonal/>
    </border>
    <border>
      <left style="thin">
        <color rgb="FFFD5E74"/>
      </left>
      <right/>
      <top/>
      <bottom/>
      <diagonal/>
    </border>
    <border>
      <left style="thin">
        <color rgb="FFFD5E74"/>
      </left>
      <right/>
      <top/>
      <bottom style="thin">
        <color rgb="FFFD5E74"/>
      </bottom>
      <diagonal/>
    </border>
  </borders>
  <cellStyleXfs count="3">
    <xf numFmtId="0" fontId="0" fillId="0" borderId="0"/>
    <xf numFmtId="44" fontId="1" fillId="0" borderId="0" applyFont="0" applyFill="0" applyBorder="0" applyAlignment="0" applyProtection="0"/>
    <xf numFmtId="0" fontId="26" fillId="0" borderId="0" applyNumberFormat="0" applyFill="0" applyBorder="0" applyAlignment="0" applyProtection="0"/>
  </cellStyleXfs>
  <cellXfs count="328">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top"/>
    </xf>
    <xf numFmtId="0" fontId="2" fillId="0" borderId="0" xfId="0" applyFont="1" applyAlignment="1">
      <alignment horizontal="left" vertical="center"/>
    </xf>
    <xf numFmtId="0" fontId="0" fillId="0" borderId="9" xfId="0" applyBorder="1" applyAlignment="1">
      <alignment horizontal="center" vertical="center"/>
    </xf>
    <xf numFmtId="0" fontId="0" fillId="0" borderId="9" xfId="0" applyBorder="1" applyAlignment="1">
      <alignment horizontal="right" vertical="center"/>
    </xf>
    <xf numFmtId="0" fontId="2" fillId="0" borderId="0" xfId="0" applyFont="1" applyAlignment="1">
      <alignment horizontal="center" vertical="center"/>
    </xf>
    <xf numFmtId="0" fontId="0" fillId="2" borderId="0" xfId="0" applyFill="1" applyAlignment="1">
      <alignment horizontal="center" vertical="top"/>
    </xf>
    <xf numFmtId="0" fontId="3" fillId="0" borderId="0" xfId="0" applyFont="1" applyAlignment="1">
      <alignment vertical="center"/>
    </xf>
    <xf numFmtId="0" fontId="0" fillId="0" borderId="9" xfId="0" applyBorder="1" applyAlignment="1">
      <alignment vertical="center"/>
    </xf>
    <xf numFmtId="0" fontId="10" fillId="0" borderId="10" xfId="0" applyFont="1" applyBorder="1" applyAlignment="1">
      <alignment vertical="center"/>
    </xf>
    <xf numFmtId="0" fontId="0" fillId="0" borderId="16" xfId="0" applyBorder="1"/>
    <xf numFmtId="0" fontId="0" fillId="0" borderId="18" xfId="0" applyBorder="1"/>
    <xf numFmtId="0" fontId="0" fillId="0" borderId="19" xfId="0" applyBorder="1"/>
    <xf numFmtId="0" fontId="14" fillId="0" borderId="0" xfId="0" applyFont="1" applyAlignment="1">
      <alignment horizontal="left"/>
    </xf>
    <xf numFmtId="0" fontId="14" fillId="0" borderId="16" xfId="0" applyFont="1" applyBorder="1" applyAlignment="1">
      <alignment horizontal="left"/>
    </xf>
    <xf numFmtId="0" fontId="14" fillId="0" borderId="20" xfId="0" applyFont="1" applyBorder="1" applyAlignment="1">
      <alignment horizontal="left"/>
    </xf>
    <xf numFmtId="0" fontId="14" fillId="0" borderId="21" xfId="0" applyFont="1" applyBorder="1" applyAlignment="1">
      <alignment horizontal="left"/>
    </xf>
    <xf numFmtId="0" fontId="0" fillId="0" borderId="26"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11" xfId="0" applyBorder="1" applyAlignment="1">
      <alignment horizontal="center" vertical="center"/>
    </xf>
    <xf numFmtId="0" fontId="0" fillId="0" borderId="11" xfId="0" applyBorder="1" applyAlignment="1">
      <alignment horizontal="right" vertical="center"/>
    </xf>
    <xf numFmtId="0" fontId="3" fillId="0" borderId="0" xfId="0" applyFont="1" applyAlignment="1">
      <alignment horizontal="left" vertical="center"/>
    </xf>
    <xf numFmtId="0" fontId="23" fillId="0" borderId="0" xfId="0" applyFont="1" applyAlignment="1">
      <alignment vertical="center"/>
    </xf>
    <xf numFmtId="0" fontId="23" fillId="0" borderId="3" xfId="0" applyFont="1" applyBorder="1" applyAlignment="1">
      <alignment vertical="center"/>
    </xf>
    <xf numFmtId="0" fontId="10" fillId="0" borderId="8" xfId="0" applyFont="1" applyBorder="1" applyAlignment="1">
      <alignment vertical="center"/>
    </xf>
    <xf numFmtId="0" fontId="7" fillId="3" borderId="6" xfId="0" applyFont="1" applyFill="1" applyBorder="1" applyAlignment="1">
      <alignment vertical="center"/>
    </xf>
    <xf numFmtId="0" fontId="7" fillId="3" borderId="51" xfId="0" applyFont="1" applyFill="1" applyBorder="1" applyAlignment="1">
      <alignment vertical="center"/>
    </xf>
    <xf numFmtId="0" fontId="29" fillId="0" borderId="0" xfId="0" applyFont="1" applyAlignment="1">
      <alignment vertical="center"/>
    </xf>
    <xf numFmtId="0" fontId="5" fillId="3" borderId="6" xfId="0" applyFont="1" applyFill="1" applyBorder="1" applyAlignment="1">
      <alignment vertical="center"/>
    </xf>
    <xf numFmtId="0" fontId="5" fillId="3" borderId="51" xfId="0" applyFont="1" applyFill="1" applyBorder="1" applyAlignment="1">
      <alignment vertical="center"/>
    </xf>
    <xf numFmtId="0" fontId="8" fillId="0" borderId="1" xfId="0" applyFont="1" applyBorder="1" applyAlignment="1">
      <alignment horizontal="right" vertical="center"/>
    </xf>
    <xf numFmtId="0" fontId="21" fillId="0" borderId="30" xfId="0" applyFont="1" applyBorder="1" applyAlignment="1">
      <alignment vertical="center"/>
    </xf>
    <xf numFmtId="0" fontId="22" fillId="0" borderId="30" xfId="0" applyFont="1" applyBorder="1" applyAlignment="1">
      <alignment vertical="center"/>
    </xf>
    <xf numFmtId="0" fontId="20" fillId="0" borderId="30" xfId="0" applyFont="1" applyBorder="1" applyAlignment="1">
      <alignment vertical="center"/>
    </xf>
    <xf numFmtId="0" fontId="20" fillId="0" borderId="54" xfId="0" applyFont="1" applyBorder="1" applyAlignment="1">
      <alignment vertical="center"/>
    </xf>
    <xf numFmtId="0" fontId="18" fillId="0" borderId="63" xfId="0" applyFont="1" applyBorder="1" applyAlignment="1">
      <alignment vertical="center"/>
    </xf>
    <xf numFmtId="0" fontId="12" fillId="0" borderId="22" xfId="0" applyFont="1" applyBorder="1" applyAlignment="1">
      <alignment vertical="center"/>
    </xf>
    <xf numFmtId="0" fontId="12" fillId="0" borderId="39" xfId="0" applyFont="1" applyBorder="1" applyAlignment="1">
      <alignment vertical="center"/>
    </xf>
    <xf numFmtId="0" fontId="0" fillId="0" borderId="9" xfId="0" applyBorder="1" applyAlignment="1">
      <alignment vertical="center" wrapText="1"/>
    </xf>
    <xf numFmtId="0" fontId="0" fillId="0" borderId="11" xfId="0" applyBorder="1" applyAlignment="1">
      <alignment vertical="center" wrapText="1"/>
    </xf>
    <xf numFmtId="0" fontId="41" fillId="0" borderId="9" xfId="0" applyFont="1" applyBorder="1" applyAlignment="1">
      <alignment vertical="center"/>
    </xf>
    <xf numFmtId="0" fontId="41" fillId="0" borderId="9" xfId="0" applyFont="1" applyBorder="1" applyAlignment="1">
      <alignment horizontal="right" vertical="center"/>
    </xf>
    <xf numFmtId="16" fontId="31" fillId="0" borderId="72" xfId="0" applyNumberFormat="1" applyFont="1" applyBorder="1" applyAlignment="1">
      <alignment horizontal="center" vertical="center" wrapText="1"/>
    </xf>
    <xf numFmtId="17" fontId="31" fillId="0" borderId="72" xfId="0" applyNumberFormat="1" applyFont="1" applyBorder="1" applyAlignment="1">
      <alignment horizontal="center" vertical="center" wrapText="1"/>
    </xf>
    <xf numFmtId="16" fontId="31" fillId="0" borderId="71" xfId="0" applyNumberFormat="1" applyFont="1" applyBorder="1" applyAlignment="1">
      <alignment horizontal="center" vertical="center" wrapText="1"/>
    </xf>
    <xf numFmtId="0" fontId="21" fillId="0" borderId="53"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14" fillId="0" borderId="65" xfId="0" applyFont="1" applyBorder="1" applyAlignment="1" applyProtection="1">
      <alignment horizontal="center" vertical="center"/>
      <protection locked="0"/>
    </xf>
    <xf numFmtId="0" fontId="14" fillId="0" borderId="64"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166" fontId="31" fillId="0" borderId="72" xfId="0" applyNumberFormat="1" applyFont="1" applyBorder="1" applyAlignment="1" applyProtection="1">
      <alignment horizontal="center" vertical="center" wrapText="1"/>
      <protection locked="0"/>
    </xf>
    <xf numFmtId="0" fontId="42" fillId="0" borderId="57" xfId="0" applyFont="1" applyBorder="1" applyAlignment="1" applyProtection="1">
      <alignment horizontal="center" vertical="center"/>
      <protection locked="0"/>
    </xf>
    <xf numFmtId="0" fontId="42" fillId="0" borderId="53"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7" fillId="0" borderId="74" xfId="0" applyFont="1" applyBorder="1"/>
    <xf numFmtId="0" fontId="48" fillId="0" borderId="11" xfId="0" applyFont="1" applyBorder="1" applyAlignment="1" applyProtection="1">
      <alignment horizontal="center" vertical="center"/>
      <protection locked="0"/>
    </xf>
    <xf numFmtId="167" fontId="33" fillId="0" borderId="50" xfId="0" applyNumberFormat="1" applyFont="1" applyBorder="1" applyAlignment="1">
      <alignment horizontal="center" vertical="top" wrapText="1"/>
    </xf>
    <xf numFmtId="0" fontId="0" fillId="0" borderId="81" xfId="0" applyBorder="1" applyAlignment="1">
      <alignment vertical="center"/>
    </xf>
    <xf numFmtId="0" fontId="0" fillId="0" borderId="81" xfId="0" applyBorder="1"/>
    <xf numFmtId="0" fontId="25" fillId="0" borderId="0" xfId="0" applyFont="1" applyAlignment="1">
      <alignment vertical="center"/>
    </xf>
    <xf numFmtId="165" fontId="0" fillId="0" borderId="0" xfId="0" applyNumberFormat="1" applyAlignment="1">
      <alignment vertical="center"/>
    </xf>
    <xf numFmtId="0" fontId="0" fillId="0" borderId="81" xfId="0" applyBorder="1" applyAlignment="1">
      <alignment vertical="top"/>
    </xf>
    <xf numFmtId="0" fontId="3" fillId="0" borderId="0" xfId="0" applyFont="1" applyAlignment="1">
      <alignment vertical="top" wrapText="1"/>
    </xf>
    <xf numFmtId="0" fontId="49" fillId="0" borderId="81" xfId="0" applyFont="1" applyBorder="1" applyAlignment="1">
      <alignment vertical="center"/>
    </xf>
    <xf numFmtId="0" fontId="49" fillId="0" borderId="81" xfId="0" applyFont="1" applyBorder="1" applyAlignment="1">
      <alignment horizontal="left" vertical="top"/>
    </xf>
    <xf numFmtId="0" fontId="0" fillId="0" borderId="0" xfId="0" applyAlignment="1">
      <alignment vertical="center" wrapText="1"/>
    </xf>
    <xf numFmtId="0" fontId="0" fillId="7" borderId="0" xfId="0" applyFill="1"/>
    <xf numFmtId="0" fontId="3" fillId="7" borderId="0" xfId="0" applyFont="1" applyFill="1" applyAlignment="1">
      <alignment vertical="center"/>
    </xf>
    <xf numFmtId="0" fontId="0" fillId="7" borderId="0" xfId="0" applyFill="1" applyAlignment="1">
      <alignment vertical="center"/>
    </xf>
    <xf numFmtId="0" fontId="4" fillId="7" borderId="0" xfId="0" applyFont="1" applyFill="1" applyAlignment="1">
      <alignment vertical="center"/>
    </xf>
    <xf numFmtId="0" fontId="30" fillId="7" borderId="82" xfId="2" applyFont="1" applyFill="1" applyBorder="1" applyAlignment="1">
      <alignment vertical="center"/>
    </xf>
    <xf numFmtId="0" fontId="0" fillId="7" borderId="82" xfId="0" applyFill="1" applyBorder="1"/>
    <xf numFmtId="0" fontId="0" fillId="7" borderId="83" xfId="0" applyFill="1" applyBorder="1"/>
    <xf numFmtId="0" fontId="0" fillId="7" borderId="81" xfId="0" applyFill="1" applyBorder="1"/>
    <xf numFmtId="0" fontId="3" fillId="7" borderId="81" xfId="0" applyFont="1" applyFill="1" applyBorder="1" applyAlignment="1">
      <alignment vertical="center"/>
    </xf>
    <xf numFmtId="0" fontId="0" fillId="7" borderId="81" xfId="0" applyFill="1" applyBorder="1" applyAlignment="1">
      <alignment vertical="center"/>
    </xf>
    <xf numFmtId="0" fontId="4" fillId="7" borderId="81" xfId="0" applyFont="1" applyFill="1" applyBorder="1" applyAlignment="1">
      <alignment vertical="center"/>
    </xf>
    <xf numFmtId="0" fontId="0" fillId="7" borderId="84" xfId="0" applyFill="1" applyBorder="1"/>
    <xf numFmtId="0" fontId="0" fillId="7" borderId="85" xfId="0" applyFill="1" applyBorder="1"/>
    <xf numFmtId="0" fontId="3" fillId="0" borderId="81" xfId="0" applyFont="1" applyBorder="1" applyAlignment="1">
      <alignment vertical="center"/>
    </xf>
    <xf numFmtId="0" fontId="4" fillId="0" borderId="81" xfId="0" applyFont="1" applyBorder="1" applyAlignment="1">
      <alignment vertical="center"/>
    </xf>
    <xf numFmtId="0" fontId="41" fillId="0" borderId="0" xfId="0" applyFont="1" applyAlignment="1">
      <alignment horizontal="left" vertical="center"/>
    </xf>
    <xf numFmtId="0" fontId="0" fillId="0" borderId="0" xfId="0" applyAlignment="1">
      <alignment horizontal="left" vertical="center"/>
    </xf>
    <xf numFmtId="0" fontId="0" fillId="0" borderId="0" xfId="0" applyAlignment="1">
      <alignment vertical="top" wrapText="1"/>
    </xf>
    <xf numFmtId="0" fontId="0" fillId="0" borderId="0" xfId="0" applyAlignment="1">
      <alignment vertical="top"/>
    </xf>
    <xf numFmtId="0" fontId="42" fillId="0" borderId="87" xfId="0" applyFont="1" applyBorder="1" applyAlignment="1" applyProtection="1">
      <alignment horizontal="center" vertical="center"/>
      <protection locked="0"/>
    </xf>
    <xf numFmtId="0" fontId="42" fillId="0" borderId="87" xfId="0" applyFont="1" applyBorder="1" applyAlignment="1">
      <alignment horizontal="center" vertical="center"/>
    </xf>
    <xf numFmtId="0" fontId="45" fillId="0" borderId="0" xfId="0" applyFont="1"/>
    <xf numFmtId="0" fontId="52" fillId="0" borderId="0" xfId="0" applyFont="1" applyAlignment="1">
      <alignment vertical="center"/>
    </xf>
    <xf numFmtId="0" fontId="7" fillId="0" borderId="0" xfId="0" applyFont="1" applyAlignment="1">
      <alignment vertical="center"/>
    </xf>
    <xf numFmtId="0" fontId="45" fillId="0" borderId="0" xfId="0" applyFont="1" applyAlignment="1">
      <alignment horizontal="left" vertical="center"/>
    </xf>
    <xf numFmtId="0" fontId="52"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44" fontId="45" fillId="0" borderId="0" xfId="0" applyNumberFormat="1" applyFont="1" applyAlignment="1">
      <alignment horizontal="right"/>
    </xf>
    <xf numFmtId="1" fontId="45" fillId="0" borderId="0" xfId="0" applyNumberFormat="1" applyFont="1" applyAlignment="1">
      <alignment horizontal="left"/>
    </xf>
    <xf numFmtId="0" fontId="45" fillId="0" borderId="0" xfId="0" applyFont="1" applyAlignment="1">
      <alignment horizontal="center" vertical="center"/>
    </xf>
    <xf numFmtId="0" fontId="52" fillId="0" borderId="0" xfId="0" applyFont="1" applyAlignment="1">
      <alignment horizontal="center" vertical="center"/>
    </xf>
    <xf numFmtId="0" fontId="45" fillId="0" borderId="0" xfId="0" applyFont="1" applyAlignment="1">
      <alignment horizontal="center"/>
    </xf>
    <xf numFmtId="0" fontId="45" fillId="0" borderId="0" xfId="0" applyFont="1" applyAlignment="1">
      <alignment horizontal="right"/>
    </xf>
    <xf numFmtId="17" fontId="51" fillId="0" borderId="0" xfId="0" applyNumberFormat="1" applyFont="1" applyAlignment="1">
      <alignment horizontal="center" vertical="center" wrapText="1"/>
    </xf>
    <xf numFmtId="164" fontId="51" fillId="0" borderId="0" xfId="1" applyNumberFormat="1" applyFont="1" applyBorder="1"/>
    <xf numFmtId="164" fontId="51" fillId="0" borderId="0" xfId="1" applyNumberFormat="1" applyFont="1" applyBorder="1" applyAlignment="1">
      <alignment horizontal="center"/>
    </xf>
    <xf numFmtId="0" fontId="51" fillId="0" borderId="0" xfId="0" applyFont="1"/>
    <xf numFmtId="164" fontId="50" fillId="0" borderId="0" xfId="1" applyNumberFormat="1" applyFont="1" applyBorder="1"/>
    <xf numFmtId="164" fontId="50" fillId="0" borderId="0" xfId="1" applyNumberFormat="1" applyFont="1" applyBorder="1" applyAlignment="1">
      <alignment horizontal="center"/>
    </xf>
    <xf numFmtId="0" fontId="50" fillId="0" borderId="0" xfId="0" applyFont="1"/>
    <xf numFmtId="169" fontId="51" fillId="0" borderId="0" xfId="1" applyNumberFormat="1" applyFont="1" applyBorder="1" applyAlignment="1">
      <alignment horizontal="center"/>
    </xf>
    <xf numFmtId="169" fontId="51" fillId="0" borderId="0" xfId="1" applyNumberFormat="1" applyFont="1" applyBorder="1"/>
    <xf numFmtId="169" fontId="50" fillId="0" borderId="0" xfId="1" applyNumberFormat="1" applyFont="1" applyBorder="1" applyAlignment="1">
      <alignment horizontal="center"/>
    </xf>
    <xf numFmtId="0" fontId="5" fillId="0" borderId="0" xfId="0" applyFont="1"/>
    <xf numFmtId="0" fontId="6" fillId="0" borderId="0" xfId="0" applyFont="1" applyAlignment="1">
      <alignment vertical="center" wrapText="1"/>
    </xf>
    <xf numFmtId="164" fontId="1" fillId="0" borderId="59" xfId="1" applyNumberFormat="1" applyFont="1" applyBorder="1" applyAlignment="1" applyProtection="1">
      <alignment horizontal="right" vertical="center" wrapText="1"/>
      <protection locked="0"/>
    </xf>
    <xf numFmtId="164" fontId="2" fillId="0" borderId="59" xfId="1" applyNumberFormat="1" applyFont="1" applyBorder="1" applyAlignment="1">
      <alignment horizontal="right" vertical="center" wrapText="1"/>
    </xf>
    <xf numFmtId="14" fontId="33" fillId="0" borderId="47" xfId="0" applyNumberFormat="1" applyFont="1" applyBorder="1" applyAlignment="1">
      <alignment horizontal="right" vertical="top"/>
    </xf>
    <xf numFmtId="167" fontId="33" fillId="0" borderId="49" xfId="0" applyNumberFormat="1" applyFont="1" applyBorder="1" applyAlignment="1">
      <alignment vertical="top"/>
    </xf>
    <xf numFmtId="0" fontId="33" fillId="0" borderId="0" xfId="0" applyFont="1" applyAlignment="1">
      <alignment horizontal="left" vertical="top" wrapText="1"/>
    </xf>
    <xf numFmtId="167" fontId="33" fillId="0" borderId="0" xfId="0" applyNumberFormat="1" applyFont="1" applyAlignment="1">
      <alignment horizontal="right" vertical="top"/>
    </xf>
    <xf numFmtId="0" fontId="42" fillId="0" borderId="47" xfId="0" applyFont="1" applyBorder="1" applyAlignment="1" applyProtection="1">
      <alignment horizontal="left" vertical="center"/>
      <protection locked="0"/>
    </xf>
    <xf numFmtId="0" fontId="42" fillId="0" borderId="48" xfId="0" applyFont="1" applyBorder="1" applyAlignment="1" applyProtection="1">
      <alignment horizontal="left" vertical="center"/>
      <protection locked="0"/>
    </xf>
    <xf numFmtId="17" fontId="43" fillId="0" borderId="72" xfId="0" applyNumberFormat="1" applyFont="1" applyBorder="1" applyAlignment="1">
      <alignment horizontal="center" vertical="center" wrapText="1"/>
    </xf>
    <xf numFmtId="164" fontId="2" fillId="0" borderId="71" xfId="0" applyNumberFormat="1" applyFont="1" applyBorder="1" applyAlignment="1">
      <alignment horizontal="left" vertical="center"/>
    </xf>
    <xf numFmtId="164" fontId="2" fillId="0" borderId="71" xfId="0" applyNumberFormat="1" applyFont="1" applyBorder="1" applyAlignment="1">
      <alignment horizontal="center" vertical="center"/>
    </xf>
    <xf numFmtId="0" fontId="45" fillId="0" borderId="0" xfId="0" applyFont="1" applyAlignment="1">
      <alignment vertical="top" wrapText="1"/>
    </xf>
    <xf numFmtId="0" fontId="7" fillId="3" borderId="89" xfId="0" applyFont="1" applyFill="1" applyBorder="1" applyAlignment="1">
      <alignment vertical="center"/>
    </xf>
    <xf numFmtId="0" fontId="5" fillId="3" borderId="89" xfId="0" applyFont="1" applyFill="1" applyBorder="1" applyAlignment="1">
      <alignment vertical="center"/>
    </xf>
    <xf numFmtId="0" fontId="45" fillId="4" borderId="0" xfId="0" applyFont="1" applyFill="1" applyAlignment="1">
      <alignment vertical="center"/>
    </xf>
    <xf numFmtId="0" fontId="44" fillId="0" borderId="6" xfId="0" applyFont="1" applyBorder="1" applyAlignment="1">
      <alignment horizontal="left" vertical="center"/>
    </xf>
    <xf numFmtId="0" fontId="44" fillId="0" borderId="89" xfId="0" applyFont="1" applyBorder="1" applyAlignment="1">
      <alignment vertical="center"/>
    </xf>
    <xf numFmtId="0" fontId="44" fillId="0" borderId="6" xfId="0" applyFont="1" applyBorder="1" applyAlignment="1">
      <alignment vertical="center"/>
    </xf>
    <xf numFmtId="0" fontId="44" fillId="0" borderId="89" xfId="0" applyFont="1" applyBorder="1" applyAlignment="1">
      <alignment horizontal="left" vertical="center"/>
    </xf>
    <xf numFmtId="0" fontId="2" fillId="0" borderId="0" xfId="0" applyFont="1" applyAlignment="1">
      <alignment horizontal="right" vertical="center"/>
    </xf>
    <xf numFmtId="0" fontId="64" fillId="0" borderId="0" xfId="0" applyFont="1" applyAlignment="1">
      <alignment vertical="center"/>
    </xf>
    <xf numFmtId="0" fontId="65" fillId="0" borderId="0" xfId="0" applyFont="1"/>
    <xf numFmtId="0" fontId="64" fillId="0" borderId="0" xfId="0" applyFont="1"/>
    <xf numFmtId="0" fontId="66" fillId="0" borderId="74" xfId="0" applyFont="1" applyBorder="1"/>
    <xf numFmtId="0" fontId="33" fillId="0" borderId="0" xfId="0" applyFont="1" applyAlignment="1">
      <alignment horizontal="center" vertical="center" wrapText="1"/>
    </xf>
    <xf numFmtId="0" fontId="69" fillId="0" borderId="0" xfId="0" applyFont="1"/>
    <xf numFmtId="0" fontId="70" fillId="0" borderId="0" xfId="0" applyFont="1"/>
    <xf numFmtId="0" fontId="67" fillId="0" borderId="0" xfId="0" applyFont="1" applyAlignment="1">
      <alignment vertical="top" wrapText="1"/>
    </xf>
    <xf numFmtId="0" fontId="67" fillId="0" borderId="0" xfId="0" quotePrefix="1" applyFont="1" applyAlignment="1">
      <alignment vertical="top" wrapText="1"/>
    </xf>
    <xf numFmtId="0" fontId="49" fillId="0" borderId="0" xfId="0" applyFont="1"/>
    <xf numFmtId="0" fontId="45" fillId="8" borderId="0" xfId="0" applyFont="1" applyFill="1" applyAlignment="1">
      <alignment vertical="center"/>
    </xf>
    <xf numFmtId="2" fontId="49" fillId="0" borderId="0" xfId="0" applyNumberFormat="1" applyFont="1"/>
    <xf numFmtId="168" fontId="49" fillId="0" borderId="0" xfId="0" applyNumberFormat="1" applyFont="1"/>
    <xf numFmtId="167" fontId="49" fillId="0" borderId="0" xfId="0" applyNumberFormat="1" applyFont="1"/>
    <xf numFmtId="0" fontId="49" fillId="0" borderId="0" xfId="0" applyFont="1" applyAlignment="1">
      <alignment horizontal="center"/>
    </xf>
    <xf numFmtId="164" fontId="2" fillId="0" borderId="59" xfId="1" quotePrefix="1" applyNumberFormat="1" applyFont="1" applyBorder="1" applyAlignment="1">
      <alignment horizontal="right" vertical="center" wrapText="1"/>
    </xf>
    <xf numFmtId="0" fontId="49" fillId="0" borderId="0" xfId="0" applyFont="1" applyAlignment="1">
      <alignment horizontal="right"/>
    </xf>
    <xf numFmtId="0" fontId="0" fillId="0" borderId="81" xfId="0" applyBorder="1" applyAlignment="1">
      <alignment horizontal="left" vertical="top" wrapText="1"/>
    </xf>
    <xf numFmtId="0" fontId="0" fillId="0" borderId="0" xfId="0" applyAlignment="1">
      <alignment horizontal="left" vertical="top" wrapText="1"/>
    </xf>
    <xf numFmtId="0" fontId="38" fillId="0" borderId="42" xfId="0" applyFont="1" applyBorder="1" applyAlignment="1">
      <alignment horizontal="left" vertical="top" wrapText="1"/>
    </xf>
    <xf numFmtId="0" fontId="38" fillId="0" borderId="55" xfId="0" applyFont="1" applyBorder="1" applyAlignment="1">
      <alignment horizontal="left" vertical="top" wrapText="1"/>
    </xf>
    <xf numFmtId="0" fontId="38" fillId="0" borderId="56" xfId="0" applyFont="1" applyBorder="1" applyAlignment="1">
      <alignment horizontal="left" vertical="top" wrapText="1"/>
    </xf>
    <xf numFmtId="0" fontId="38" fillId="0" borderId="31" xfId="0" applyFont="1" applyBorder="1" applyAlignment="1">
      <alignment horizontal="left" vertical="top" wrapText="1"/>
    </xf>
    <xf numFmtId="0" fontId="38" fillId="0" borderId="0" xfId="0" applyFont="1" applyAlignment="1">
      <alignment horizontal="left" vertical="top" wrapText="1"/>
    </xf>
    <xf numFmtId="0" fontId="38" fillId="0" borderId="32" xfId="0" applyFont="1" applyBorder="1" applyAlignment="1">
      <alignment horizontal="left" vertical="top" wrapText="1"/>
    </xf>
    <xf numFmtId="0" fontId="38" fillId="0" borderId="24" xfId="0" applyFont="1" applyBorder="1" applyAlignment="1">
      <alignment horizontal="left" vertical="top" wrapText="1"/>
    </xf>
    <xf numFmtId="0" fontId="38" fillId="0" borderId="26" xfId="0" applyFont="1" applyBorder="1" applyAlignment="1">
      <alignment horizontal="left" vertical="top" wrapText="1"/>
    </xf>
    <xf numFmtId="165" fontId="17" fillId="0" borderId="25" xfId="0" quotePrefix="1" applyNumberFormat="1" applyFont="1" applyBorder="1" applyAlignment="1">
      <alignment horizontal="center" vertical="center"/>
    </xf>
    <xf numFmtId="165" fontId="17" fillId="0" borderId="0" xfId="0" applyNumberFormat="1" applyFont="1" applyAlignment="1">
      <alignment horizontal="center" vertical="center"/>
    </xf>
    <xf numFmtId="165" fontId="17" fillId="0" borderId="32" xfId="0" applyNumberFormat="1" applyFont="1" applyBorder="1" applyAlignment="1">
      <alignment horizontal="center" vertical="center"/>
    </xf>
    <xf numFmtId="165" fontId="17" fillId="0" borderId="27" xfId="0" applyNumberFormat="1" applyFont="1" applyBorder="1" applyAlignment="1">
      <alignment horizontal="center" vertical="center"/>
    </xf>
    <xf numFmtId="165" fontId="17" fillId="0" borderId="28" xfId="0" applyNumberFormat="1" applyFont="1" applyBorder="1" applyAlignment="1">
      <alignment horizontal="center" vertical="center"/>
    </xf>
    <xf numFmtId="165" fontId="17" fillId="0" borderId="34" xfId="0" applyNumberFormat="1" applyFont="1" applyBorder="1" applyAlignment="1">
      <alignment horizontal="center" vertical="center"/>
    </xf>
    <xf numFmtId="165" fontId="17" fillId="0" borderId="31" xfId="0" quotePrefix="1" applyNumberFormat="1" applyFont="1" applyBorder="1" applyAlignment="1">
      <alignment horizontal="center" vertical="center"/>
    </xf>
    <xf numFmtId="165" fontId="17" fillId="0" borderId="33" xfId="0" applyNumberFormat="1" applyFont="1" applyBorder="1" applyAlignment="1">
      <alignment horizontal="center" vertical="center"/>
    </xf>
    <xf numFmtId="165" fontId="17" fillId="0" borderId="31" xfId="0" applyNumberFormat="1" applyFont="1" applyBorder="1" applyAlignment="1">
      <alignment horizontal="center" vertical="center"/>
    </xf>
    <xf numFmtId="0" fontId="5" fillId="3" borderId="7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1" xfId="0" applyFont="1" applyFill="1" applyBorder="1" applyAlignment="1">
      <alignment horizontal="center" vertical="center"/>
    </xf>
    <xf numFmtId="0" fontId="9" fillId="0" borderId="86" xfId="0" applyFont="1" applyBorder="1" applyAlignment="1">
      <alignment horizontal="left" vertical="center" indent="3"/>
    </xf>
    <xf numFmtId="0" fontId="9" fillId="0" borderId="79" xfId="0" applyFont="1" applyBorder="1" applyAlignment="1">
      <alignment horizontal="left" vertical="center" indent="3"/>
    </xf>
    <xf numFmtId="0" fontId="9" fillId="0" borderId="80" xfId="0" applyFont="1" applyBorder="1" applyAlignment="1">
      <alignment horizontal="left" vertical="center" indent="3"/>
    </xf>
    <xf numFmtId="165" fontId="11" fillId="0" borderId="10" xfId="1" quotePrefix="1" applyNumberFormat="1" applyFont="1" applyBorder="1" applyAlignment="1">
      <alignment horizontal="left" vertical="center" indent="4"/>
    </xf>
    <xf numFmtId="165" fontId="11" fillId="0" borderId="11" xfId="1" applyNumberFormat="1" applyFont="1" applyBorder="1" applyAlignment="1">
      <alignment horizontal="left" vertical="center" indent="4"/>
    </xf>
    <xf numFmtId="0" fontId="5" fillId="5" borderId="91" xfId="0" applyFont="1" applyFill="1" applyBorder="1" applyAlignment="1">
      <alignment horizontal="center" vertical="center" textRotation="90"/>
    </xf>
    <xf numFmtId="0" fontId="5" fillId="5" borderId="92" xfId="0" applyFont="1" applyFill="1" applyBorder="1" applyAlignment="1">
      <alignment horizontal="center" vertical="center" textRotation="90"/>
    </xf>
    <xf numFmtId="0" fontId="5" fillId="5" borderId="93" xfId="0" applyFont="1" applyFill="1" applyBorder="1" applyAlignment="1">
      <alignment horizontal="center" vertical="center" textRotation="90"/>
    </xf>
    <xf numFmtId="0" fontId="15" fillId="0" borderId="0" xfId="0" applyFont="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5" fillId="6" borderId="23" xfId="0" applyFont="1" applyFill="1" applyBorder="1" applyAlignment="1">
      <alignment horizontal="center" vertical="center" textRotation="90"/>
    </xf>
    <xf numFmtId="0" fontId="5" fillId="6" borderId="25" xfId="0" applyFont="1" applyFill="1" applyBorder="1" applyAlignment="1">
      <alignment horizontal="center" vertical="center" textRotation="90"/>
    </xf>
    <xf numFmtId="0" fontId="5" fillId="6" borderId="27" xfId="0" applyFont="1" applyFill="1" applyBorder="1" applyAlignment="1">
      <alignment horizontal="center" vertical="center" textRotation="90"/>
    </xf>
    <xf numFmtId="0" fontId="22" fillId="0" borderId="31" xfId="0" applyFont="1" applyBorder="1" applyAlignment="1">
      <alignment horizontal="center" vertical="center"/>
    </xf>
    <xf numFmtId="0" fontId="22" fillId="0" borderId="32" xfId="0" applyFont="1" applyBorder="1" applyAlignment="1">
      <alignment horizontal="center" vertical="center"/>
    </xf>
    <xf numFmtId="165" fontId="16" fillId="0" borderId="20" xfId="1" applyNumberFormat="1" applyFont="1" applyBorder="1" applyAlignment="1">
      <alignment horizontal="center" vertical="center"/>
    </xf>
    <xf numFmtId="165" fontId="16" fillId="0" borderId="37" xfId="1" applyNumberFormat="1" applyFont="1" applyBorder="1" applyAlignment="1">
      <alignment horizontal="center" vertical="center"/>
    </xf>
    <xf numFmtId="165" fontId="16" fillId="0" borderId="38" xfId="1" applyNumberFormat="1" applyFont="1" applyBorder="1" applyAlignment="1">
      <alignment horizontal="center" vertical="center"/>
    </xf>
    <xf numFmtId="0" fontId="41" fillId="0" borderId="9" xfId="0" applyFont="1" applyBorder="1" applyAlignment="1">
      <alignment horizontal="right" vertical="center"/>
    </xf>
    <xf numFmtId="0" fontId="44" fillId="0" borderId="89" xfId="0" applyFont="1" applyBorder="1" applyAlignment="1">
      <alignment horizontal="left" vertical="center"/>
    </xf>
    <xf numFmtId="0" fontId="44" fillId="0" borderId="6" xfId="0" applyFont="1" applyBorder="1" applyAlignment="1">
      <alignment horizontal="left" vertical="center"/>
    </xf>
    <xf numFmtId="0" fontId="72" fillId="0" borderId="6" xfId="0" applyFont="1" applyBorder="1" applyAlignment="1">
      <alignment horizontal="left" vertical="center"/>
    </xf>
    <xf numFmtId="0" fontId="72" fillId="0" borderId="51" xfId="0" applyFont="1" applyBorder="1" applyAlignment="1">
      <alignment horizontal="left" vertical="center"/>
    </xf>
    <xf numFmtId="0" fontId="44" fillId="0" borderId="46" xfId="0" applyFont="1" applyBorder="1" applyAlignment="1">
      <alignment horizontal="left" vertical="center"/>
    </xf>
    <xf numFmtId="0" fontId="44" fillId="0" borderId="47" xfId="0" applyFont="1" applyBorder="1" applyAlignment="1">
      <alignment horizontal="left" vertical="center"/>
    </xf>
    <xf numFmtId="0" fontId="44" fillId="0" borderId="90" xfId="0" applyFont="1" applyBorder="1" applyAlignment="1">
      <alignment horizontal="left" vertical="center"/>
    </xf>
    <xf numFmtId="0" fontId="44" fillId="0" borderId="5" xfId="0" applyFont="1" applyBorder="1" applyAlignment="1">
      <alignment horizontal="left" vertical="center"/>
    </xf>
    <xf numFmtId="168" fontId="72" fillId="0" borderId="47" xfId="0" applyNumberFormat="1" applyFont="1" applyBorder="1" applyAlignment="1">
      <alignment horizontal="center" vertical="center"/>
    </xf>
    <xf numFmtId="168" fontId="72" fillId="0" borderId="5" xfId="0" applyNumberFormat="1" applyFont="1" applyBorder="1" applyAlignment="1">
      <alignment horizontal="center" vertical="center"/>
    </xf>
    <xf numFmtId="0" fontId="22" fillId="0" borderId="0" xfId="0" applyFont="1" applyAlignment="1">
      <alignment horizontal="center" vertical="center"/>
    </xf>
    <xf numFmtId="6" fontId="14" fillId="0" borderId="0" xfId="0" applyNumberFormat="1" applyFont="1" applyAlignment="1">
      <alignment horizontal="center" vertical="center"/>
    </xf>
    <xf numFmtId="6" fontId="14" fillId="0" borderId="16" xfId="0" applyNumberFormat="1" applyFont="1" applyBorder="1" applyAlignment="1">
      <alignment horizontal="center" vertical="center"/>
    </xf>
    <xf numFmtId="164" fontId="0" fillId="0" borderId="0" xfId="0" applyNumberFormat="1" applyAlignment="1">
      <alignment horizontal="center" vertical="center"/>
    </xf>
    <xf numFmtId="0" fontId="13" fillId="0" borderId="0" xfId="0" applyFont="1" applyAlignment="1">
      <alignment horizontal="center" vertical="center"/>
    </xf>
    <xf numFmtId="0" fontId="13" fillId="0" borderId="40" xfId="0" applyFont="1" applyBorder="1" applyAlignment="1">
      <alignment horizontal="center" vertical="center"/>
    </xf>
    <xf numFmtId="165" fontId="16" fillId="0" borderId="37" xfId="1" applyNumberFormat="1" applyFont="1" applyBorder="1" applyAlignment="1">
      <alignment horizontal="center" vertical="top"/>
    </xf>
    <xf numFmtId="165" fontId="16" fillId="0" borderId="38" xfId="1" applyNumberFormat="1" applyFont="1" applyBorder="1" applyAlignment="1">
      <alignment horizontal="center" vertical="top"/>
    </xf>
    <xf numFmtId="0" fontId="13" fillId="0" borderId="0" xfId="0" quotePrefix="1" applyFont="1" applyAlignment="1">
      <alignment horizontal="center" vertical="center"/>
    </xf>
    <xf numFmtId="0" fontId="13" fillId="0" borderId="40" xfId="0" quotePrefix="1" applyFont="1" applyBorder="1" applyAlignment="1">
      <alignment horizontal="center" vertical="center"/>
    </xf>
    <xf numFmtId="0" fontId="0" fillId="0" borderId="0" xfId="0" applyAlignment="1">
      <alignment horizontal="center" vertical="center"/>
    </xf>
    <xf numFmtId="0" fontId="5" fillId="4" borderId="13" xfId="0" applyFont="1" applyFill="1" applyBorder="1" applyAlignment="1">
      <alignment horizontal="center" vertical="center" textRotation="90"/>
    </xf>
    <xf numFmtId="0" fontId="5" fillId="4" borderId="15" xfId="0" applyFont="1" applyFill="1" applyBorder="1" applyAlignment="1">
      <alignment horizontal="center" vertical="center" textRotation="90"/>
    </xf>
    <xf numFmtId="0" fontId="5" fillId="4" borderId="17" xfId="0" applyFont="1" applyFill="1" applyBorder="1" applyAlignment="1">
      <alignment horizontal="center" vertical="center" textRotation="90"/>
    </xf>
    <xf numFmtId="0" fontId="36" fillId="0" borderId="43" xfId="0" applyFont="1" applyBorder="1" applyAlignment="1">
      <alignment horizontal="center" vertical="center"/>
    </xf>
    <xf numFmtId="0" fontId="36" fillId="0" borderId="14" xfId="0" applyFont="1" applyBorder="1" applyAlignment="1">
      <alignment horizontal="center" vertical="center"/>
    </xf>
    <xf numFmtId="0" fontId="37" fillId="0" borderId="45" xfId="0" applyFont="1" applyBorder="1" applyAlignment="1">
      <alignment horizontal="center" vertical="center"/>
    </xf>
    <xf numFmtId="0" fontId="37" fillId="0" borderId="44" xfId="0" applyFont="1" applyBorder="1" applyAlignment="1">
      <alignment horizontal="center" vertical="center"/>
    </xf>
    <xf numFmtId="14" fontId="43" fillId="0" borderId="61" xfId="0" applyNumberFormat="1" applyFont="1" applyBorder="1" applyAlignment="1">
      <alignment horizontal="left" vertical="center" wrapText="1"/>
    </xf>
    <xf numFmtId="14" fontId="43" fillId="0" borderId="60" xfId="0" applyNumberFormat="1" applyFont="1" applyBorder="1" applyAlignment="1">
      <alignment horizontal="left" vertical="center" wrapText="1"/>
    </xf>
    <xf numFmtId="14" fontId="43" fillId="0" borderId="62" xfId="0" applyNumberFormat="1" applyFont="1" applyBorder="1" applyAlignment="1">
      <alignment horizontal="left" vertical="center" wrapText="1"/>
    </xf>
    <xf numFmtId="14" fontId="43" fillId="0" borderId="69" xfId="0" applyNumberFormat="1" applyFont="1" applyBorder="1" applyAlignment="1">
      <alignment horizontal="left" vertical="center" wrapText="1"/>
    </xf>
    <xf numFmtId="14" fontId="43" fillId="0" borderId="0" xfId="0" applyNumberFormat="1" applyFont="1" applyAlignment="1">
      <alignment horizontal="left" vertical="center" wrapText="1"/>
    </xf>
    <xf numFmtId="14" fontId="43" fillId="0" borderId="70" xfId="0" applyNumberFormat="1" applyFont="1" applyBorder="1" applyAlignment="1">
      <alignment horizontal="left" vertical="center" wrapText="1"/>
    </xf>
    <xf numFmtId="14" fontId="43" fillId="0" borderId="8" xfId="0" applyNumberFormat="1" applyFont="1" applyBorder="1" applyAlignment="1">
      <alignment horizontal="left" vertical="center" wrapText="1"/>
    </xf>
    <xf numFmtId="14" fontId="43" fillId="0" borderId="7" xfId="0" applyNumberFormat="1" applyFont="1" applyBorder="1" applyAlignment="1">
      <alignment horizontal="left" vertical="center" wrapText="1"/>
    </xf>
    <xf numFmtId="14" fontId="43" fillId="0" borderId="12" xfId="0" applyNumberFormat="1" applyFont="1" applyBorder="1" applyAlignment="1">
      <alignment horizontal="left" vertical="center" wrapText="1"/>
    </xf>
    <xf numFmtId="44" fontId="56" fillId="0" borderId="4" xfId="0" applyNumberFormat="1" applyFont="1" applyBorder="1" applyAlignment="1">
      <alignment horizontal="center" vertical="center"/>
    </xf>
    <xf numFmtId="0" fontId="56" fillId="0" borderId="2" xfId="0" applyFont="1" applyBorder="1" applyAlignment="1">
      <alignment horizontal="center" vertical="center"/>
    </xf>
    <xf numFmtId="44" fontId="0" fillId="0" borderId="67" xfId="1" applyFont="1" applyBorder="1" applyAlignment="1">
      <alignment horizontal="right" vertical="center"/>
    </xf>
    <xf numFmtId="44" fontId="0" fillId="0" borderId="76" xfId="1" applyFont="1" applyBorder="1" applyAlignment="1">
      <alignment horizontal="right" vertical="center"/>
    </xf>
    <xf numFmtId="44" fontId="0" fillId="0" borderId="68" xfId="1" applyFont="1" applyBorder="1" applyAlignment="1">
      <alignment horizontal="center" vertical="center"/>
    </xf>
    <xf numFmtId="44" fontId="0" fillId="0" borderId="77" xfId="1" applyFont="1" applyBorder="1" applyAlignment="1">
      <alignment horizontal="center" vertical="center"/>
    </xf>
    <xf numFmtId="14" fontId="43" fillId="0" borderId="71" xfId="0" applyNumberFormat="1" applyFont="1" applyBorder="1" applyAlignment="1">
      <alignment horizontal="center" vertical="center" wrapText="1"/>
    </xf>
    <xf numFmtId="14" fontId="43" fillId="0" borderId="72" xfId="0" applyNumberFormat="1" applyFont="1" applyBorder="1" applyAlignment="1">
      <alignment horizontal="center" vertical="center" wrapText="1"/>
    </xf>
    <xf numFmtId="0" fontId="71" fillId="0" borderId="9" xfId="0" applyFont="1" applyBorder="1" applyAlignment="1" applyProtection="1">
      <alignment horizontal="left" vertical="center"/>
      <protection locked="0"/>
    </xf>
    <xf numFmtId="0" fontId="71" fillId="0" borderId="11" xfId="0" applyFont="1" applyBorder="1" applyAlignment="1" applyProtection="1">
      <alignment horizontal="left" vertical="center"/>
      <protection locked="0"/>
    </xf>
    <xf numFmtId="6" fontId="0" fillId="0" borderId="0" xfId="0" applyNumberFormat="1" applyAlignment="1">
      <alignment horizontal="center" vertical="center"/>
    </xf>
    <xf numFmtId="6" fontId="0" fillId="0" borderId="26" xfId="0" applyNumberFormat="1" applyBorder="1" applyAlignment="1">
      <alignment horizontal="center" vertical="center"/>
    </xf>
    <xf numFmtId="165" fontId="11" fillId="0" borderId="10" xfId="1" quotePrefix="1" applyNumberFormat="1" applyFont="1" applyBorder="1" applyAlignment="1">
      <alignment horizontal="center" vertical="center"/>
    </xf>
    <xf numFmtId="165" fontId="11" fillId="0" borderId="11" xfId="1" applyNumberFormat="1" applyFont="1" applyBorder="1" applyAlignment="1">
      <alignment horizontal="center" vertical="center"/>
    </xf>
    <xf numFmtId="44" fontId="0" fillId="0" borderId="66" xfId="1" applyFont="1" applyBorder="1" applyAlignment="1">
      <alignment horizontal="right" vertical="center"/>
    </xf>
    <xf numFmtId="44" fontId="0" fillId="0" borderId="78" xfId="1" applyFont="1" applyBorder="1" applyAlignment="1">
      <alignment horizontal="right" vertical="center"/>
    </xf>
    <xf numFmtId="0" fontId="32" fillId="0" borderId="0" xfId="0" applyFont="1" applyAlignment="1">
      <alignment horizontal="left" wrapText="1"/>
    </xf>
    <xf numFmtId="0" fontId="32" fillId="0" borderId="0" xfId="0" applyFont="1" applyAlignment="1">
      <alignment horizontal="left"/>
    </xf>
    <xf numFmtId="0" fontId="22" fillId="0" borderId="30" xfId="0" applyFont="1" applyBorder="1" applyAlignment="1">
      <alignment horizontal="left" vertical="center"/>
    </xf>
    <xf numFmtId="0" fontId="22" fillId="0" borderId="54" xfId="0" applyFont="1" applyBorder="1" applyAlignment="1">
      <alignment horizontal="left" vertical="center"/>
    </xf>
    <xf numFmtId="0" fontId="22" fillId="0" borderId="58" xfId="0" applyFont="1" applyBorder="1" applyAlignment="1">
      <alignment horizontal="left" vertical="center"/>
    </xf>
    <xf numFmtId="0" fontId="35" fillId="0" borderId="42" xfId="0" applyFont="1" applyBorder="1" applyAlignment="1">
      <alignment horizontal="center" vertical="center"/>
    </xf>
    <xf numFmtId="0" fontId="35" fillId="0" borderId="24" xfId="0" applyFont="1" applyBorder="1" applyAlignment="1">
      <alignment horizontal="center" vertical="center"/>
    </xf>
    <xf numFmtId="0" fontId="33" fillId="0" borderId="46" xfId="0" applyFont="1" applyBorder="1" applyAlignment="1">
      <alignment horizontal="left" vertical="top" wrapText="1"/>
    </xf>
    <xf numFmtId="0" fontId="33" fillId="0" borderId="47" xfId="0" applyFont="1" applyBorder="1" applyAlignment="1">
      <alignment horizontal="left" vertical="top" wrapText="1"/>
    </xf>
    <xf numFmtId="170" fontId="74" fillId="4" borderId="5" xfId="0" applyNumberFormat="1" applyFont="1" applyFill="1" applyBorder="1" applyAlignment="1" applyProtection="1">
      <alignment horizontal="center" vertical="center"/>
      <protection locked="0"/>
    </xf>
    <xf numFmtId="168" fontId="72" fillId="0" borderId="6" xfId="0" applyNumberFormat="1" applyFont="1" applyBorder="1" applyAlignment="1">
      <alignment horizontal="left" vertical="center"/>
    </xf>
    <xf numFmtId="168" fontId="72" fillId="0" borderId="51" xfId="0" applyNumberFormat="1" applyFont="1" applyBorder="1" applyAlignment="1">
      <alignment horizontal="left" vertical="center"/>
    </xf>
    <xf numFmtId="14" fontId="72" fillId="0" borderId="6" xfId="0" applyNumberFormat="1" applyFont="1" applyBorder="1" applyAlignment="1">
      <alignment horizontal="center" vertical="center"/>
    </xf>
    <xf numFmtId="14" fontId="72" fillId="0" borderId="51" xfId="0" applyNumberFormat="1" applyFont="1" applyBorder="1" applyAlignment="1">
      <alignment horizontal="center" vertical="center"/>
    </xf>
    <xf numFmtId="0" fontId="33" fillId="0" borderId="49" xfId="0" applyFont="1" applyBorder="1" applyAlignment="1">
      <alignment horizontal="center" wrapText="1"/>
    </xf>
    <xf numFmtId="0" fontId="33" fillId="0" borderId="0" xfId="0" applyFont="1" applyAlignment="1">
      <alignment horizontal="center" wrapText="1"/>
    </xf>
    <xf numFmtId="0" fontId="33" fillId="0" borderId="50" xfId="0" applyFont="1" applyBorder="1" applyAlignment="1">
      <alignment horizontal="center" wrapText="1"/>
    </xf>
    <xf numFmtId="0" fontId="33" fillId="0" borderId="90" xfId="0" applyFont="1" applyBorder="1" applyAlignment="1">
      <alignment horizontal="center" wrapText="1"/>
    </xf>
    <xf numFmtId="0" fontId="33" fillId="0" borderId="5" xfId="0" applyFont="1" applyBorder="1" applyAlignment="1">
      <alignment horizontal="center" wrapText="1"/>
    </xf>
    <xf numFmtId="0" fontId="33" fillId="0" borderId="73" xfId="0" applyFont="1" applyBorder="1" applyAlignment="1">
      <alignment horizontal="center" wrapText="1"/>
    </xf>
    <xf numFmtId="0" fontId="38" fillId="0" borderId="23" xfId="0" applyFont="1" applyBorder="1" applyAlignment="1">
      <alignment horizontal="left" vertical="center" wrapText="1"/>
    </xf>
    <xf numFmtId="0" fontId="38" fillId="0" borderId="55" xfId="0" applyFont="1" applyBorder="1" applyAlignment="1">
      <alignment horizontal="left" vertical="center" wrapText="1"/>
    </xf>
    <xf numFmtId="0" fontId="38" fillId="0" borderId="56" xfId="0" applyFont="1" applyBorder="1" applyAlignment="1">
      <alignment horizontal="left" vertical="center" wrapText="1"/>
    </xf>
    <xf numFmtId="0" fontId="38" fillId="0" borderId="25" xfId="0" applyFont="1" applyBorder="1" applyAlignment="1">
      <alignment horizontal="left" vertical="center" wrapText="1"/>
    </xf>
    <xf numFmtId="0" fontId="38" fillId="0" borderId="0" xfId="0" applyFont="1" applyAlignment="1">
      <alignment horizontal="left" vertical="center" wrapText="1"/>
    </xf>
    <xf numFmtId="0" fontId="38" fillId="0" borderId="32" xfId="0" applyFont="1" applyBorder="1" applyAlignment="1">
      <alignment horizontal="left" vertical="center" wrapText="1"/>
    </xf>
    <xf numFmtId="0" fontId="39" fillId="0" borderId="42" xfId="0" applyFont="1" applyBorder="1" applyAlignment="1">
      <alignment horizontal="left" vertical="center" wrapText="1"/>
    </xf>
    <xf numFmtId="0" fontId="39" fillId="0" borderId="55" xfId="0" applyFont="1" applyBorder="1" applyAlignment="1">
      <alignment horizontal="left" vertical="center" wrapText="1"/>
    </xf>
    <xf numFmtId="0" fontId="39" fillId="0" borderId="56" xfId="0" applyFont="1" applyBorder="1" applyAlignment="1">
      <alignment horizontal="left" vertical="center" wrapText="1"/>
    </xf>
    <xf numFmtId="0" fontId="39" fillId="0" borderId="31" xfId="0" applyFont="1" applyBorder="1" applyAlignment="1">
      <alignment horizontal="left" vertical="center" wrapText="1"/>
    </xf>
    <xf numFmtId="0" fontId="39" fillId="0" borderId="0" xfId="0" applyFont="1" applyAlignment="1">
      <alignment horizontal="left" vertical="center" wrapText="1"/>
    </xf>
    <xf numFmtId="0" fontId="39" fillId="0" borderId="32" xfId="0" applyFont="1" applyBorder="1" applyAlignment="1">
      <alignment horizontal="left" vertical="center" wrapText="1"/>
    </xf>
    <xf numFmtId="165" fontId="17" fillId="0" borderId="26" xfId="0" applyNumberFormat="1" applyFont="1" applyBorder="1" applyAlignment="1">
      <alignment horizontal="center" vertical="center"/>
    </xf>
    <xf numFmtId="165" fontId="17" fillId="0" borderId="29" xfId="0" applyNumberFormat="1" applyFont="1" applyBorder="1" applyAlignment="1">
      <alignment horizontal="center" vertical="center"/>
    </xf>
    <xf numFmtId="0" fontId="5" fillId="4" borderId="0" xfId="0" applyFont="1" applyFill="1" applyAlignment="1">
      <alignment horizontal="center" vertical="center"/>
    </xf>
    <xf numFmtId="0" fontId="27" fillId="0" borderId="52" xfId="0" applyFont="1" applyBorder="1" applyAlignment="1">
      <alignment horizontal="left" vertical="center" wrapText="1"/>
    </xf>
    <xf numFmtId="0" fontId="33" fillId="0" borderId="0" xfId="0" applyFont="1" applyAlignment="1">
      <alignment horizontal="center" vertical="center" wrapText="1"/>
    </xf>
    <xf numFmtId="0" fontId="0" fillId="0" borderId="81" xfId="0" applyBorder="1" applyAlignment="1">
      <alignment horizontal="left" vertical="center" wrapText="1"/>
    </xf>
    <xf numFmtId="0" fontId="0" fillId="0" borderId="0" xfId="0" applyAlignment="1">
      <alignment horizontal="left" vertical="center" wrapText="1"/>
    </xf>
    <xf numFmtId="16" fontId="43" fillId="0" borderId="71" xfId="0" applyNumberFormat="1" applyFont="1" applyBorder="1" applyAlignment="1">
      <alignment horizontal="center" vertical="center" wrapText="1"/>
    </xf>
    <xf numFmtId="16" fontId="43" fillId="0" borderId="88" xfId="0" applyNumberFormat="1" applyFont="1" applyBorder="1" applyAlignment="1">
      <alignment horizontal="center" vertical="center" wrapText="1"/>
    </xf>
    <xf numFmtId="16" fontId="43" fillId="0" borderId="72" xfId="0" applyNumberFormat="1" applyFont="1" applyBorder="1" applyAlignment="1">
      <alignment horizontal="center" vertical="center" wrapText="1"/>
    </xf>
    <xf numFmtId="0" fontId="0" fillId="0" borderId="47" xfId="0" applyBorder="1" applyAlignment="1">
      <alignment horizontal="justify" vertical="center" wrapText="1"/>
    </xf>
    <xf numFmtId="0" fontId="41" fillId="0" borderId="9" xfId="0" applyFont="1" applyBorder="1" applyAlignment="1">
      <alignment horizontal="left" vertical="center"/>
    </xf>
    <xf numFmtId="165" fontId="19" fillId="0" borderId="18" xfId="0" applyNumberFormat="1" applyFont="1" applyBorder="1" applyAlignment="1">
      <alignment horizontal="center"/>
    </xf>
    <xf numFmtId="165" fontId="19" fillId="0" borderId="41" xfId="0" applyNumberFormat="1" applyFont="1" applyBorder="1" applyAlignment="1">
      <alignment horizontal="center"/>
    </xf>
    <xf numFmtId="0" fontId="46" fillId="0" borderId="9" xfId="0" applyFont="1" applyBorder="1" applyAlignment="1" applyProtection="1">
      <alignment horizontal="left" vertical="center"/>
      <protection locked="0"/>
    </xf>
    <xf numFmtId="0" fontId="46" fillId="0" borderId="11" xfId="0" applyFont="1" applyBorder="1" applyAlignment="1" applyProtection="1">
      <alignment horizontal="left" vertical="center"/>
      <protection locked="0"/>
    </xf>
    <xf numFmtId="0" fontId="5" fillId="8" borderId="0" xfId="0" applyFont="1" applyFill="1" applyAlignment="1">
      <alignment horizontal="center" vertical="center"/>
    </xf>
    <xf numFmtId="0" fontId="44" fillId="0" borderId="46" xfId="0" applyFont="1" applyBorder="1" applyAlignment="1">
      <alignment horizontal="center" vertical="center"/>
    </xf>
    <xf numFmtId="0" fontId="44" fillId="0" borderId="47" xfId="0" applyFont="1" applyBorder="1" applyAlignment="1">
      <alignment horizontal="center" vertical="center"/>
    </xf>
    <xf numFmtId="0" fontId="44" fillId="0" borderId="90" xfId="0" applyFont="1" applyBorder="1" applyAlignment="1">
      <alignment horizontal="center" vertical="center"/>
    </xf>
    <xf numFmtId="0" fontId="44" fillId="0" borderId="5" xfId="0" applyFont="1" applyBorder="1" applyAlignment="1">
      <alignment horizontal="center" vertical="center"/>
    </xf>
    <xf numFmtId="0" fontId="73" fillId="0" borderId="47" xfId="0" applyFont="1" applyBorder="1" applyAlignment="1" applyProtection="1">
      <alignment horizontal="left" vertical="center"/>
      <protection locked="0"/>
    </xf>
    <xf numFmtId="0" fontId="73" fillId="0" borderId="5" xfId="0" applyFont="1" applyBorder="1" applyAlignment="1" applyProtection="1">
      <alignment horizontal="left" vertical="center"/>
      <protection locked="0"/>
    </xf>
    <xf numFmtId="0" fontId="73" fillId="0" borderId="48" xfId="0" applyFont="1" applyBorder="1" applyAlignment="1" applyProtection="1">
      <alignment horizontal="left" vertical="center"/>
      <protection locked="0"/>
    </xf>
    <xf numFmtId="0" fontId="73" fillId="0" borderId="73" xfId="0" applyFont="1" applyBorder="1" applyAlignment="1" applyProtection="1">
      <alignment horizontal="left" vertical="center"/>
      <protection locked="0"/>
    </xf>
    <xf numFmtId="168" fontId="73" fillId="0" borderId="6" xfId="0" applyNumberFormat="1" applyFont="1" applyBorder="1" applyAlignment="1" applyProtection="1">
      <alignment horizontal="center" vertical="center"/>
      <protection locked="0"/>
    </xf>
    <xf numFmtId="168" fontId="73" fillId="0" borderId="51" xfId="0" applyNumberFormat="1" applyFont="1" applyBorder="1" applyAlignment="1" applyProtection="1">
      <alignment horizontal="center" vertical="center"/>
      <protection locked="0"/>
    </xf>
    <xf numFmtId="14" fontId="60" fillId="0" borderId="47" xfId="0" applyNumberFormat="1" applyFont="1" applyBorder="1" applyAlignment="1" applyProtection="1">
      <alignment horizontal="left" vertical="center"/>
      <protection locked="0"/>
    </xf>
    <xf numFmtId="14" fontId="60" fillId="0" borderId="48" xfId="0" applyNumberFormat="1" applyFont="1" applyBorder="1" applyAlignment="1" applyProtection="1">
      <alignment horizontal="left" vertical="center"/>
      <protection locked="0"/>
    </xf>
    <xf numFmtId="14" fontId="60" fillId="0" borderId="5" xfId="0" applyNumberFormat="1" applyFont="1" applyBorder="1" applyAlignment="1" applyProtection="1">
      <alignment horizontal="left" vertical="center"/>
      <protection locked="0"/>
    </xf>
    <xf numFmtId="14" fontId="60" fillId="0" borderId="73" xfId="0" applyNumberFormat="1" applyFont="1" applyBorder="1" applyAlignment="1" applyProtection="1">
      <alignment horizontal="left" vertical="center"/>
      <protection locked="0"/>
    </xf>
    <xf numFmtId="167" fontId="33" fillId="0" borderId="49" xfId="0" applyNumberFormat="1" applyFont="1" applyBorder="1" applyAlignment="1">
      <alignment horizontal="center" vertical="top"/>
    </xf>
    <xf numFmtId="167" fontId="33" fillId="0" borderId="0" xfId="0" applyNumberFormat="1" applyFont="1" applyAlignment="1">
      <alignment horizontal="center" vertical="top"/>
    </xf>
    <xf numFmtId="167" fontId="33" fillId="0" borderId="50" xfId="0" applyNumberFormat="1" applyFont="1" applyBorder="1" applyAlignment="1">
      <alignment horizontal="center" vertical="top"/>
    </xf>
    <xf numFmtId="167" fontId="33" fillId="0" borderId="90" xfId="0" applyNumberFormat="1" applyFont="1" applyBorder="1" applyAlignment="1">
      <alignment horizontal="center" vertical="top"/>
    </xf>
    <xf numFmtId="167" fontId="33" fillId="0" borderId="5" xfId="0" applyNumberFormat="1" applyFont="1" applyBorder="1" applyAlignment="1">
      <alignment horizontal="center" vertical="top"/>
    </xf>
    <xf numFmtId="167" fontId="33" fillId="0" borderId="73" xfId="0" applyNumberFormat="1" applyFont="1" applyBorder="1" applyAlignment="1">
      <alignment horizontal="center" vertical="top"/>
    </xf>
    <xf numFmtId="0" fontId="73" fillId="0" borderId="6" xfId="0" applyFont="1" applyBorder="1" applyAlignment="1" applyProtection="1">
      <alignment horizontal="left" vertical="center"/>
      <protection locked="0"/>
    </xf>
    <xf numFmtId="0" fontId="67" fillId="0" borderId="0" xfId="0" applyFont="1" applyAlignment="1">
      <alignment horizontal="justify" vertical="top" wrapText="1"/>
    </xf>
    <xf numFmtId="0" fontId="67" fillId="0" borderId="0" xfId="0" quotePrefix="1" applyFont="1" applyAlignment="1">
      <alignment horizontal="justify" vertical="top" wrapText="1"/>
    </xf>
    <xf numFmtId="0" fontId="75" fillId="0" borderId="0" xfId="0" applyFont="1"/>
    <xf numFmtId="0" fontId="53" fillId="0" borderId="0" xfId="0" applyFont="1" applyAlignment="1">
      <alignment horizontal="center" vertical="center" wrapText="1"/>
    </xf>
    <xf numFmtId="14" fontId="45" fillId="0" borderId="0" xfId="0" applyNumberFormat="1" applyFont="1" applyAlignment="1">
      <alignment horizontal="center" vertical="top" wrapText="1"/>
    </xf>
    <xf numFmtId="0" fontId="26" fillId="0" borderId="0" xfId="2" applyAlignment="1" applyProtection="1">
      <alignment horizontal="left" vertical="top" wrapText="1"/>
      <protection locked="0"/>
    </xf>
  </cellXfs>
  <cellStyles count="3">
    <cellStyle name="Lien hypertexte" xfId="2" builtinId="8"/>
    <cellStyle name="Monétaire" xfId="1" builtinId="4"/>
    <cellStyle name="Normal" xfId="0" builtinId="0"/>
  </cellStyles>
  <dxfs count="22">
    <dxf>
      <font>
        <color theme="0"/>
      </font>
    </dxf>
    <dxf>
      <font>
        <color theme="0"/>
      </font>
    </dxf>
    <dxf>
      <font>
        <color theme="0"/>
      </font>
    </dxf>
    <dxf>
      <font>
        <color theme="0"/>
      </font>
    </dxf>
    <dxf>
      <font>
        <color theme="0"/>
      </font>
      <fill>
        <patternFill>
          <bgColor rgb="FF00C2CB"/>
        </patternFill>
      </fill>
    </dxf>
    <dxf>
      <font>
        <color theme="0"/>
      </font>
      <fill>
        <patternFill>
          <bgColor rgb="FF00C2CB"/>
        </patternFill>
      </fill>
    </dxf>
    <dxf>
      <font>
        <b/>
        <i val="0"/>
        <color theme="0"/>
      </font>
      <fill>
        <patternFill>
          <bgColor rgb="FFFF0000"/>
        </patternFill>
      </fill>
    </dxf>
    <dxf>
      <font>
        <b/>
        <i val="0"/>
        <u val="none"/>
        <color theme="0"/>
      </font>
      <fill>
        <patternFill>
          <bgColor rgb="FFFF0000"/>
        </patternFill>
      </fill>
    </dxf>
    <dxf>
      <font>
        <color theme="0"/>
      </font>
    </dxf>
    <dxf>
      <font>
        <color theme="0"/>
      </font>
      <fill>
        <patternFill>
          <bgColor rgb="FF00C2CB"/>
        </patternFill>
      </fill>
    </dxf>
    <dxf>
      <font>
        <color theme="0"/>
      </font>
    </dxf>
    <dxf>
      <font>
        <color theme="0"/>
      </font>
      <fill>
        <patternFill>
          <bgColor theme="0"/>
        </patternFill>
      </fill>
    </dxf>
    <dxf>
      <font>
        <color theme="0"/>
      </font>
    </dxf>
    <dxf>
      <font>
        <color theme="0"/>
      </font>
    </dxf>
    <dxf>
      <font>
        <color theme="0"/>
      </font>
      <fill>
        <patternFill>
          <bgColor rgb="FF00C2CB"/>
        </patternFill>
      </fill>
    </dxf>
    <dxf>
      <font>
        <color theme="0"/>
      </font>
    </dxf>
    <dxf>
      <font>
        <color theme="0"/>
      </font>
      <fill>
        <patternFill>
          <bgColor rgb="FF00C2CB"/>
        </patternFill>
      </fill>
    </dxf>
    <dxf>
      <font>
        <color theme="1"/>
      </font>
      <fill>
        <patternFill patternType="none">
          <bgColor auto="1"/>
        </patternFill>
      </fill>
    </dxf>
    <dxf>
      <font>
        <b/>
        <i val="0"/>
        <color theme="0"/>
      </font>
      <fill>
        <patternFill>
          <bgColor rgb="FFFF0000"/>
        </patternFill>
      </fill>
    </dxf>
    <dxf>
      <font>
        <b/>
        <i val="0"/>
        <u val="none"/>
        <color theme="0"/>
      </font>
      <fill>
        <patternFill>
          <bgColor rgb="FFFF0000"/>
        </patternFill>
      </fill>
    </dxf>
    <dxf>
      <font>
        <color theme="0"/>
      </font>
    </dxf>
    <dxf>
      <font>
        <color theme="0"/>
      </font>
      <fill>
        <patternFill>
          <bgColor rgb="FF00C2CB"/>
        </patternFill>
      </fill>
    </dxf>
  </dxfs>
  <tableStyles count="0" defaultTableStyle="TableStyleMedium2" defaultPivotStyle="PivotStyleLight16"/>
  <colors>
    <mruColors>
      <color rgb="FF009999"/>
      <color rgb="FF00C2CB"/>
      <color rgb="FFC90482"/>
      <color rgb="FFFD5E74"/>
      <color rgb="FF4E9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en.wikipedia.org/wiki/Microsoft_Excel" TargetMode="External"/><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faizauthar12.github.io/2020/04/20/KTI-A-4.html" TargetMode="External"/><Relationship Id="rId1" Type="http://schemas.openxmlformats.org/officeDocument/2006/relationships/image" Target="../media/image4.png"/><Relationship Id="rId5" Type="http://schemas.openxmlformats.org/officeDocument/2006/relationships/hyperlink" Target="https://en.wikipedia.org/wiki/Microsoft_Excel"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247650</xdr:colOff>
      <xdr:row>3</xdr:row>
      <xdr:rowOff>1009650</xdr:rowOff>
    </xdr:from>
    <xdr:to>
      <xdr:col>14</xdr:col>
      <xdr:colOff>61007</xdr:colOff>
      <xdr:row>3</xdr:row>
      <xdr:rowOff>1279226</xdr:rowOff>
    </xdr:to>
    <xdr:pic>
      <xdr:nvPicPr>
        <xdr:cNvPr id="19" name="Image 18">
          <a:extLst>
            <a:ext uri="{FF2B5EF4-FFF2-40B4-BE49-F238E27FC236}">
              <a16:creationId xmlns:a16="http://schemas.microsoft.com/office/drawing/2014/main" id="{DBF7612F-0516-4FEE-B1BA-3B72083A6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5181600" y="1409700"/>
          <a:ext cx="289607" cy="269576"/>
        </a:xfrm>
        <a:prstGeom prst="rect">
          <a:avLst/>
        </a:prstGeom>
      </xdr:spPr>
    </xdr:pic>
    <xdr:clientData/>
  </xdr:twoCellAnchor>
  <xdr:twoCellAnchor editAs="oneCell">
    <xdr:from>
      <xdr:col>3</xdr:col>
      <xdr:colOff>28575</xdr:colOff>
      <xdr:row>3</xdr:row>
      <xdr:rowOff>47625</xdr:rowOff>
    </xdr:from>
    <xdr:to>
      <xdr:col>5</xdr:col>
      <xdr:colOff>350044</xdr:colOff>
      <xdr:row>3</xdr:row>
      <xdr:rowOff>1321594</xdr:rowOff>
    </xdr:to>
    <xdr:pic>
      <xdr:nvPicPr>
        <xdr:cNvPr id="2" name="Image 1">
          <a:extLst>
            <a:ext uri="{FF2B5EF4-FFF2-40B4-BE49-F238E27FC236}">
              <a16:creationId xmlns:a16="http://schemas.microsoft.com/office/drawing/2014/main" id="{BB9CE40F-D7C6-478E-BA12-857D389EA6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47625"/>
          <a:ext cx="1273969" cy="1273969"/>
        </a:xfrm>
        <a:prstGeom prst="rect">
          <a:avLst/>
        </a:prstGeom>
      </xdr:spPr>
    </xdr:pic>
    <xdr:clientData/>
  </xdr:twoCellAnchor>
  <xdr:twoCellAnchor>
    <xdr:from>
      <xdr:col>18</xdr:col>
      <xdr:colOff>93888</xdr:colOff>
      <xdr:row>25</xdr:row>
      <xdr:rowOff>14968</xdr:rowOff>
    </xdr:from>
    <xdr:to>
      <xdr:col>19</xdr:col>
      <xdr:colOff>445638</xdr:colOff>
      <xdr:row>28</xdr:row>
      <xdr:rowOff>168381</xdr:rowOff>
    </xdr:to>
    <xdr:sp macro="" textlink="">
      <xdr:nvSpPr>
        <xdr:cNvPr id="3" name="Cœur 2">
          <a:extLst>
            <a:ext uri="{FF2B5EF4-FFF2-40B4-BE49-F238E27FC236}">
              <a16:creationId xmlns:a16="http://schemas.microsoft.com/office/drawing/2014/main" id="{D9D4D7C2-27F8-4D94-A429-8F6AAB55C1DA}"/>
            </a:ext>
          </a:extLst>
        </xdr:cNvPr>
        <xdr:cNvSpPr/>
      </xdr:nvSpPr>
      <xdr:spPr>
        <a:xfrm rot="-360000">
          <a:off x="7237638" y="3748768"/>
          <a:ext cx="828000" cy="839213"/>
        </a:xfrm>
        <a:prstGeom prst="heart">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-170€</a:t>
          </a:r>
        </a:p>
      </xdr:txBody>
    </xdr:sp>
    <xdr:clientData/>
  </xdr:twoCellAnchor>
  <xdr:twoCellAnchor>
    <xdr:from>
      <xdr:col>12</xdr:col>
      <xdr:colOff>61426</xdr:colOff>
      <xdr:row>31</xdr:row>
      <xdr:rowOff>21576</xdr:rowOff>
    </xdr:from>
    <xdr:to>
      <xdr:col>13</xdr:col>
      <xdr:colOff>413176</xdr:colOff>
      <xdr:row>34</xdr:row>
      <xdr:rowOff>174990</xdr:rowOff>
    </xdr:to>
    <xdr:sp macro="" textlink="">
      <xdr:nvSpPr>
        <xdr:cNvPr id="4" name="Cœur 3">
          <a:extLst>
            <a:ext uri="{FF2B5EF4-FFF2-40B4-BE49-F238E27FC236}">
              <a16:creationId xmlns:a16="http://schemas.microsoft.com/office/drawing/2014/main" id="{36BE8095-704C-446D-9A5E-39BBF44B2A37}"/>
            </a:ext>
          </a:extLst>
        </xdr:cNvPr>
        <xdr:cNvSpPr/>
      </xdr:nvSpPr>
      <xdr:spPr>
        <a:xfrm rot="-360000">
          <a:off x="4347676" y="4974576"/>
          <a:ext cx="828000" cy="839214"/>
        </a:xfrm>
        <a:prstGeom prst="heart">
          <a:avLst/>
        </a:prstGeom>
        <a:solidFill>
          <a:srgbClr val="FD5E7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-340€</a:t>
          </a:r>
        </a:p>
      </xdr:txBody>
    </xdr:sp>
    <xdr:clientData/>
  </xdr:twoCellAnchor>
  <xdr:twoCellAnchor>
    <xdr:from>
      <xdr:col>18</xdr:col>
      <xdr:colOff>93888</xdr:colOff>
      <xdr:row>31</xdr:row>
      <xdr:rowOff>21577</xdr:rowOff>
    </xdr:from>
    <xdr:to>
      <xdr:col>19</xdr:col>
      <xdr:colOff>445638</xdr:colOff>
      <xdr:row>34</xdr:row>
      <xdr:rowOff>174990</xdr:rowOff>
    </xdr:to>
    <xdr:sp macro="" textlink="">
      <xdr:nvSpPr>
        <xdr:cNvPr id="5" name="Cœur 4">
          <a:extLst>
            <a:ext uri="{FF2B5EF4-FFF2-40B4-BE49-F238E27FC236}">
              <a16:creationId xmlns:a16="http://schemas.microsoft.com/office/drawing/2014/main" id="{D979B237-1A99-438C-922D-7933BFF1617E}"/>
            </a:ext>
          </a:extLst>
        </xdr:cNvPr>
        <xdr:cNvSpPr/>
      </xdr:nvSpPr>
      <xdr:spPr>
        <a:xfrm rot="-360000">
          <a:off x="7237638" y="4974577"/>
          <a:ext cx="828000" cy="839213"/>
        </a:xfrm>
        <a:prstGeom prst="heart">
          <a:avLst/>
        </a:prstGeom>
        <a:solidFill>
          <a:srgbClr val="C9048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-520€</a:t>
          </a:r>
        </a:p>
      </xdr:txBody>
    </xdr:sp>
    <xdr:clientData/>
  </xdr:twoCellAnchor>
  <xdr:twoCellAnchor>
    <xdr:from>
      <xdr:col>3</xdr:col>
      <xdr:colOff>25103</xdr:colOff>
      <xdr:row>16</xdr:row>
      <xdr:rowOff>144008</xdr:rowOff>
    </xdr:from>
    <xdr:to>
      <xdr:col>4</xdr:col>
      <xdr:colOff>413364</xdr:colOff>
      <xdr:row>20</xdr:row>
      <xdr:rowOff>64156</xdr:rowOff>
    </xdr:to>
    <xdr:grpSp>
      <xdr:nvGrpSpPr>
        <xdr:cNvPr id="6" name="Groupe 5">
          <a:extLst>
            <a:ext uri="{FF2B5EF4-FFF2-40B4-BE49-F238E27FC236}">
              <a16:creationId xmlns:a16="http://schemas.microsoft.com/office/drawing/2014/main" id="{B1B26A21-E2DF-45C3-8452-2E1567A695F0}"/>
            </a:ext>
          </a:extLst>
        </xdr:cNvPr>
        <xdr:cNvGrpSpPr/>
      </xdr:nvGrpSpPr>
      <xdr:grpSpPr>
        <a:xfrm>
          <a:off x="196553" y="3896858"/>
          <a:ext cx="864511" cy="834548"/>
          <a:chOff x="4879012" y="2049008"/>
          <a:chExt cx="649208" cy="834548"/>
        </a:xfrm>
      </xdr:grpSpPr>
      <xdr:sp macro="" textlink="">
        <xdr:nvSpPr>
          <xdr:cNvPr id="7" name="Rectangle : coins arrondis 6">
            <a:extLst>
              <a:ext uri="{FF2B5EF4-FFF2-40B4-BE49-F238E27FC236}">
                <a16:creationId xmlns:a16="http://schemas.microsoft.com/office/drawing/2014/main" id="{B1A8C038-4DA6-8A79-D48D-13F3C074D83B}"/>
              </a:ext>
            </a:extLst>
          </xdr:cNvPr>
          <xdr:cNvSpPr/>
        </xdr:nvSpPr>
        <xdr:spPr>
          <a:xfrm rot="21240000">
            <a:off x="4906432" y="2049008"/>
            <a:ext cx="621788" cy="834548"/>
          </a:xfrm>
          <a:prstGeom prst="roundRect">
            <a:avLst>
              <a:gd name="adj" fmla="val 5711"/>
            </a:avLst>
          </a:prstGeom>
          <a:solidFill>
            <a:srgbClr val="00C2C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b" anchorCtr="0"/>
          <a:lstStyle/>
          <a:p>
            <a:pPr algn="ctr"/>
            <a:r>
              <a:rPr lang="fr-FR" sz="1200" b="1">
                <a:solidFill>
                  <a:schemeClr val="bg1"/>
                </a:solidFill>
              </a:rPr>
              <a:t>1 seul</a:t>
            </a:r>
          </a:p>
          <a:p>
            <a:pPr algn="ctr"/>
            <a:r>
              <a:rPr lang="fr-FR" sz="1200" b="1">
                <a:solidFill>
                  <a:schemeClr val="bg1"/>
                </a:solidFill>
              </a:rPr>
              <a:t>choix sur les 5 activités </a:t>
            </a:r>
          </a:p>
        </xdr:txBody>
      </xdr:sp>
      <xdr:sp macro="" textlink="">
        <xdr:nvSpPr>
          <xdr:cNvPr id="8" name="Rectangle : coins arrondis 7">
            <a:extLst>
              <a:ext uri="{FF2B5EF4-FFF2-40B4-BE49-F238E27FC236}">
                <a16:creationId xmlns:a16="http://schemas.microsoft.com/office/drawing/2014/main" id="{299A32BD-2F56-0412-2590-FAC1AB8A47D7}"/>
              </a:ext>
            </a:extLst>
          </xdr:cNvPr>
          <xdr:cNvSpPr/>
        </xdr:nvSpPr>
        <xdr:spPr>
          <a:xfrm rot="21240000">
            <a:off x="4879012" y="2053526"/>
            <a:ext cx="621788" cy="191328"/>
          </a:xfrm>
          <a:prstGeom prst="roundRect">
            <a:avLst>
              <a:gd name="adj" fmla="val 22596"/>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fr-FR" sz="1200" b="1">
                <a:solidFill>
                  <a:schemeClr val="bg1"/>
                </a:solidFill>
              </a:rPr>
              <a:t>À LA CARTE</a:t>
            </a:r>
          </a:p>
        </xdr:txBody>
      </xdr:sp>
    </xdr:grpSp>
    <xdr:clientData/>
  </xdr:twoCellAnchor>
  <xdr:twoCellAnchor>
    <xdr:from>
      <xdr:col>3</xdr:col>
      <xdr:colOff>24632</xdr:colOff>
      <xdr:row>24</xdr:row>
      <xdr:rowOff>173977</xdr:rowOff>
    </xdr:from>
    <xdr:to>
      <xdr:col>4</xdr:col>
      <xdr:colOff>410000</xdr:colOff>
      <xdr:row>28</xdr:row>
      <xdr:rowOff>94125</xdr:rowOff>
    </xdr:to>
    <xdr:grpSp>
      <xdr:nvGrpSpPr>
        <xdr:cNvPr id="9" name="Groupe 8">
          <a:extLst>
            <a:ext uri="{FF2B5EF4-FFF2-40B4-BE49-F238E27FC236}">
              <a16:creationId xmlns:a16="http://schemas.microsoft.com/office/drawing/2014/main" id="{1620761A-51D1-4010-866A-529F6D059223}"/>
            </a:ext>
          </a:extLst>
        </xdr:cNvPr>
        <xdr:cNvGrpSpPr/>
      </xdr:nvGrpSpPr>
      <xdr:grpSpPr>
        <a:xfrm>
          <a:off x="196082" y="5441302"/>
          <a:ext cx="861618" cy="834548"/>
          <a:chOff x="24632" y="3545827"/>
          <a:chExt cx="861618" cy="834548"/>
        </a:xfrm>
      </xdr:grpSpPr>
      <xdr:sp macro="" textlink="">
        <xdr:nvSpPr>
          <xdr:cNvPr id="10" name="Rectangle : coins arrondis 9">
            <a:extLst>
              <a:ext uri="{FF2B5EF4-FFF2-40B4-BE49-F238E27FC236}">
                <a16:creationId xmlns:a16="http://schemas.microsoft.com/office/drawing/2014/main" id="{CB295817-DA6D-CBE5-8243-15DE5B10C09F}"/>
              </a:ext>
            </a:extLst>
          </xdr:cNvPr>
          <xdr:cNvSpPr/>
        </xdr:nvSpPr>
        <xdr:spPr>
          <a:xfrm rot="-360000">
            <a:off x="58250" y="3545827"/>
            <a:ext cx="828000" cy="834548"/>
          </a:xfrm>
          <a:prstGeom prst="roundRect">
            <a:avLst>
              <a:gd name="adj" fmla="val 5470"/>
            </a:avLst>
          </a:prstGeom>
          <a:solidFill>
            <a:srgbClr val="00C2C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b" anchorCtr="0"/>
          <a:lstStyle/>
          <a:p>
            <a:pPr marL="0" indent="0" algn="ctr"/>
            <a:r>
              <a:rPr lang="fr-FR" sz="1200" b="1">
                <a:solidFill>
                  <a:schemeClr val="bg1"/>
                </a:solidFill>
                <a:latin typeface="+mn-lt"/>
                <a:ea typeface="+mn-ea"/>
                <a:cs typeface="+mn-cs"/>
              </a:rPr>
              <a:t>1 seul</a:t>
            </a:r>
          </a:p>
          <a:p>
            <a:pPr marL="0" indent="0" algn="ctr"/>
            <a:r>
              <a:rPr lang="fr-FR" sz="1200" b="1">
                <a:solidFill>
                  <a:schemeClr val="bg1"/>
                </a:solidFill>
                <a:latin typeface="+mn-lt"/>
                <a:ea typeface="+mn-ea"/>
                <a:cs typeface="+mn-cs"/>
              </a:rPr>
              <a:t>choix sur les 11 menus</a:t>
            </a:r>
          </a:p>
        </xdr:txBody>
      </xdr:sp>
      <xdr:sp macro="" textlink="">
        <xdr:nvSpPr>
          <xdr:cNvPr id="11" name="Rectangle : coins arrondis 10">
            <a:extLst>
              <a:ext uri="{FF2B5EF4-FFF2-40B4-BE49-F238E27FC236}">
                <a16:creationId xmlns:a16="http://schemas.microsoft.com/office/drawing/2014/main" id="{0B037E2E-5A0C-2676-A4EF-FCEF8E48B85A}"/>
              </a:ext>
            </a:extLst>
          </xdr:cNvPr>
          <xdr:cNvSpPr/>
        </xdr:nvSpPr>
        <xdr:spPr>
          <a:xfrm rot="-360000">
            <a:off x="24632" y="3547589"/>
            <a:ext cx="828000" cy="191328"/>
          </a:xfrm>
          <a:prstGeom prst="roundRect">
            <a:avLst>
              <a:gd name="adj" fmla="val 22596"/>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fr-FR" sz="1200" b="1">
                <a:solidFill>
                  <a:schemeClr val="bg1"/>
                </a:solidFill>
              </a:rPr>
              <a:t>MENU</a:t>
            </a:r>
          </a:p>
        </xdr:txBody>
      </xdr:sp>
    </xdr:grpSp>
    <xdr:clientData/>
  </xdr:twoCellAnchor>
  <xdr:oneCellAnchor>
    <xdr:from>
      <xdr:col>19</xdr:col>
      <xdr:colOff>400465</xdr:colOff>
      <xdr:row>53</xdr:row>
      <xdr:rowOff>1314447</xdr:rowOff>
    </xdr:from>
    <xdr:ext cx="109582" cy="824181"/>
    <xdr:sp macro="" textlink="">
      <xdr:nvSpPr>
        <xdr:cNvPr id="12" name="ZoneTexte 11">
          <a:extLst>
            <a:ext uri="{FF2B5EF4-FFF2-40B4-BE49-F238E27FC236}">
              <a16:creationId xmlns:a16="http://schemas.microsoft.com/office/drawing/2014/main" id="{B7C2F9AB-0493-41EB-8467-6AA61FDE3DAA}"/>
            </a:ext>
          </a:extLst>
        </xdr:cNvPr>
        <xdr:cNvSpPr txBox="1"/>
      </xdr:nvSpPr>
      <xdr:spPr>
        <a:xfrm rot="16200000">
          <a:off x="7834615" y="12758847"/>
          <a:ext cx="824181"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fr-FR" sz="700">
              <a:solidFill>
                <a:schemeClr val="tx1"/>
              </a:solidFill>
              <a:effectLst/>
              <a:latin typeface="+mn-lt"/>
              <a:ea typeface="+mn-ea"/>
              <a:cs typeface="+mn-cs"/>
            </a:rPr>
            <a:t>V02.2026ADH</a:t>
          </a:r>
          <a:endParaRPr lang="fr-FR" sz="700"/>
        </a:p>
      </xdr:txBody>
    </xdr:sp>
    <xdr:clientData/>
  </xdr:oneCellAnchor>
  <xdr:twoCellAnchor>
    <xdr:from>
      <xdr:col>13</xdr:col>
      <xdr:colOff>447442</xdr:colOff>
      <xdr:row>3</xdr:row>
      <xdr:rowOff>144574</xdr:rowOff>
    </xdr:from>
    <xdr:to>
      <xdr:col>16</xdr:col>
      <xdr:colOff>278692</xdr:colOff>
      <xdr:row>4</xdr:row>
      <xdr:rowOff>11767</xdr:rowOff>
    </xdr:to>
    <xdr:sp macro="" textlink="">
      <xdr:nvSpPr>
        <xdr:cNvPr id="13" name="Rectangle : coins arrondis 12">
          <a:extLst>
            <a:ext uri="{FF2B5EF4-FFF2-40B4-BE49-F238E27FC236}">
              <a16:creationId xmlns:a16="http://schemas.microsoft.com/office/drawing/2014/main" id="{82C22C14-B1F1-46A3-B6B2-FC0DB68E1BD7}"/>
            </a:ext>
          </a:extLst>
        </xdr:cNvPr>
        <xdr:cNvSpPr/>
      </xdr:nvSpPr>
      <xdr:spPr>
        <a:xfrm rot="21240000">
          <a:off x="5371687" y="252404"/>
          <a:ext cx="1260000" cy="1260000"/>
        </a:xfrm>
        <a:prstGeom prst="roundRect">
          <a:avLst>
            <a:gd name="adj" fmla="val 7200"/>
          </a:avLst>
        </a:prstGeom>
        <a:solidFill>
          <a:srgbClr val="C9048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fr-FR" sz="1100" b="1"/>
            <a:t>🚨</a:t>
          </a:r>
          <a:r>
            <a:rPr lang="fr-FR" sz="1100" b="1" baseline="0"/>
            <a:t> </a:t>
          </a:r>
          <a:r>
            <a:rPr lang="fr-FR" sz="1100" b="1"/>
            <a:t>Attention</a:t>
          </a:r>
          <a:r>
            <a:rPr lang="fr-FR" sz="1100" baseline="0"/>
            <a:t>  </a:t>
          </a:r>
        </a:p>
        <a:p>
          <a:pPr algn="ctr"/>
          <a:r>
            <a:rPr lang="fr-FR" sz="1100" baseline="0"/>
            <a:t>Dossier </a:t>
          </a:r>
          <a:r>
            <a:rPr lang="fr-FR" sz="1100" b="1" baseline="0"/>
            <a:t>incomplet</a:t>
          </a:r>
          <a:r>
            <a:rPr lang="fr-FR" sz="1100" baseline="0"/>
            <a:t> </a:t>
          </a:r>
          <a:br>
            <a:rPr lang="fr-FR" sz="1100" baseline="0"/>
          </a:br>
          <a:r>
            <a:rPr lang="fr-FR" sz="1100" b="1" baseline="0"/>
            <a:t>=</a:t>
          </a:r>
          <a:r>
            <a:rPr lang="fr-FR" sz="1100" baseline="0"/>
            <a:t> dossier </a:t>
          </a:r>
          <a:r>
            <a:rPr lang="fr-FR" sz="1100" b="1" baseline="0"/>
            <a:t>refusé ⛔</a:t>
          </a:r>
        </a:p>
        <a:p>
          <a:pPr algn="ctr"/>
          <a:r>
            <a:rPr lang="fr-FR" sz="1100" b="1">
              <a:solidFill>
                <a:schemeClr val="lt1"/>
              </a:solidFill>
              <a:effectLst/>
              <a:latin typeface="+mn-lt"/>
              <a:ea typeface="+mn-ea"/>
              <a:cs typeface="+mn-cs"/>
            </a:rPr>
            <a:t>🚨 </a:t>
          </a:r>
          <a:r>
            <a:rPr lang="fr-FR" sz="1100" b="1" baseline="0"/>
            <a:t>Places limitées</a:t>
          </a:r>
          <a:r>
            <a:rPr lang="fr-FR" sz="1100" baseline="0"/>
            <a:t>, et selon, clôture le </a:t>
          </a:r>
        </a:p>
        <a:p>
          <a:pPr algn="ctr"/>
          <a:r>
            <a:rPr lang="fr-FR" sz="1100" b="1" baseline="0"/>
            <a:t>26 septembre 📅</a:t>
          </a:r>
          <a:endParaRPr lang="fr-FR" sz="1100" b="1"/>
        </a:p>
      </xdr:txBody>
    </xdr:sp>
    <xdr:clientData/>
  </xdr:twoCellAnchor>
  <xdr:twoCellAnchor>
    <xdr:from>
      <xdr:col>19</xdr:col>
      <xdr:colOff>260590</xdr:colOff>
      <xdr:row>3</xdr:row>
      <xdr:rowOff>709523</xdr:rowOff>
    </xdr:from>
    <xdr:to>
      <xdr:col>22</xdr:col>
      <xdr:colOff>53915</xdr:colOff>
      <xdr:row>3</xdr:row>
      <xdr:rowOff>970112</xdr:rowOff>
    </xdr:to>
    <xdr:sp macro="" textlink="">
      <xdr:nvSpPr>
        <xdr:cNvPr id="15" name="Flèche : droite rayée 14">
          <a:extLst>
            <a:ext uri="{FF2B5EF4-FFF2-40B4-BE49-F238E27FC236}">
              <a16:creationId xmlns:a16="http://schemas.microsoft.com/office/drawing/2014/main" id="{8CF1BCD2-3933-704D-5769-FFF4CF4AFCD5}"/>
            </a:ext>
          </a:extLst>
        </xdr:cNvPr>
        <xdr:cNvSpPr/>
      </xdr:nvSpPr>
      <xdr:spPr>
        <a:xfrm>
          <a:off x="8052040" y="1109573"/>
          <a:ext cx="383875" cy="260589"/>
        </a:xfrm>
        <a:prstGeom prst="stripedRightArrow">
          <a:avLst/>
        </a:prstGeom>
        <a:solidFill>
          <a:srgbClr val="00C2C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260590</xdr:colOff>
      <xdr:row>51</xdr:row>
      <xdr:rowOff>35588</xdr:rowOff>
    </xdr:from>
    <xdr:to>
      <xdr:col>22</xdr:col>
      <xdr:colOff>53915</xdr:colOff>
      <xdr:row>51</xdr:row>
      <xdr:rowOff>296177</xdr:rowOff>
    </xdr:to>
    <xdr:sp macro="" textlink="">
      <xdr:nvSpPr>
        <xdr:cNvPr id="14" name="Flèche : droite rayée 13">
          <a:extLst>
            <a:ext uri="{FF2B5EF4-FFF2-40B4-BE49-F238E27FC236}">
              <a16:creationId xmlns:a16="http://schemas.microsoft.com/office/drawing/2014/main" id="{5D6992E1-D589-40EC-92B0-15B2FAC851B0}"/>
            </a:ext>
          </a:extLst>
        </xdr:cNvPr>
        <xdr:cNvSpPr/>
      </xdr:nvSpPr>
      <xdr:spPr>
        <a:xfrm>
          <a:off x="8042335" y="8949550"/>
          <a:ext cx="377405" cy="260589"/>
        </a:xfrm>
        <a:prstGeom prst="stripedRightArrow">
          <a:avLst/>
        </a:prstGeom>
        <a:solidFill>
          <a:srgbClr val="00C2C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23</xdr:col>
      <xdr:colOff>11972</xdr:colOff>
      <xdr:row>0</xdr:row>
      <xdr:rowOff>35943</xdr:rowOff>
    </xdr:from>
    <xdr:to>
      <xdr:col>23</xdr:col>
      <xdr:colOff>301579</xdr:colOff>
      <xdr:row>1</xdr:row>
      <xdr:rowOff>17972</xdr:rowOff>
    </xdr:to>
    <xdr:pic>
      <xdr:nvPicPr>
        <xdr:cNvPr id="17" name="Image 16">
          <a:extLst>
            <a:ext uri="{FF2B5EF4-FFF2-40B4-BE49-F238E27FC236}">
              <a16:creationId xmlns:a16="http://schemas.microsoft.com/office/drawing/2014/main" id="{4F89BE11-6D95-ABAB-ED2E-8B63E07B25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8485628" y="35943"/>
          <a:ext cx="289607" cy="2695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247650</xdr:colOff>
      <xdr:row>3</xdr:row>
      <xdr:rowOff>1057377</xdr:rowOff>
    </xdr:from>
    <xdr:to>
      <xdr:col>14</xdr:col>
      <xdr:colOff>61007</xdr:colOff>
      <xdr:row>3</xdr:row>
      <xdr:rowOff>1326749</xdr:rowOff>
    </xdr:to>
    <xdr:pic>
      <xdr:nvPicPr>
        <xdr:cNvPr id="17" name="Image 16">
          <a:extLst>
            <a:ext uri="{FF2B5EF4-FFF2-40B4-BE49-F238E27FC236}">
              <a16:creationId xmlns:a16="http://schemas.microsoft.com/office/drawing/2014/main" id="{4B84AAD3-208B-BCB0-105A-3573171C68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rcRect/>
        <a:stretch/>
      </xdr:blipFill>
      <xdr:spPr>
        <a:xfrm>
          <a:off x="5181600" y="1457427"/>
          <a:ext cx="289607" cy="269372"/>
        </a:xfrm>
        <a:prstGeom prst="rect">
          <a:avLst/>
        </a:prstGeom>
      </xdr:spPr>
    </xdr:pic>
    <xdr:clientData/>
  </xdr:twoCellAnchor>
  <xdr:twoCellAnchor>
    <xdr:from>
      <xdr:col>18</xdr:col>
      <xdr:colOff>93888</xdr:colOff>
      <xdr:row>25</xdr:row>
      <xdr:rowOff>14968</xdr:rowOff>
    </xdr:from>
    <xdr:to>
      <xdr:col>19</xdr:col>
      <xdr:colOff>445638</xdr:colOff>
      <xdr:row>28</xdr:row>
      <xdr:rowOff>168381</xdr:rowOff>
    </xdr:to>
    <xdr:sp macro="" textlink="">
      <xdr:nvSpPr>
        <xdr:cNvPr id="3" name="Cœur 2">
          <a:extLst>
            <a:ext uri="{FF2B5EF4-FFF2-40B4-BE49-F238E27FC236}">
              <a16:creationId xmlns:a16="http://schemas.microsoft.com/office/drawing/2014/main" id="{6B6A4022-440A-4B22-843B-E1FF532DA5B4}"/>
            </a:ext>
          </a:extLst>
        </xdr:cNvPr>
        <xdr:cNvSpPr/>
      </xdr:nvSpPr>
      <xdr:spPr>
        <a:xfrm rot="-360000">
          <a:off x="7409088" y="5510893"/>
          <a:ext cx="828000" cy="839213"/>
        </a:xfrm>
        <a:prstGeom prst="heart">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-170€</a:t>
          </a:r>
        </a:p>
      </xdr:txBody>
    </xdr:sp>
    <xdr:clientData/>
  </xdr:twoCellAnchor>
  <xdr:twoCellAnchor>
    <xdr:from>
      <xdr:col>12</xdr:col>
      <xdr:colOff>61426</xdr:colOff>
      <xdr:row>31</xdr:row>
      <xdr:rowOff>21576</xdr:rowOff>
    </xdr:from>
    <xdr:to>
      <xdr:col>13</xdr:col>
      <xdr:colOff>413176</xdr:colOff>
      <xdr:row>34</xdr:row>
      <xdr:rowOff>174990</xdr:rowOff>
    </xdr:to>
    <xdr:sp macro="" textlink="">
      <xdr:nvSpPr>
        <xdr:cNvPr id="4" name="Cœur 3">
          <a:extLst>
            <a:ext uri="{FF2B5EF4-FFF2-40B4-BE49-F238E27FC236}">
              <a16:creationId xmlns:a16="http://schemas.microsoft.com/office/drawing/2014/main" id="{09DE74B1-DE0E-4634-8EF4-E55909060CBB}"/>
            </a:ext>
          </a:extLst>
        </xdr:cNvPr>
        <xdr:cNvSpPr/>
      </xdr:nvSpPr>
      <xdr:spPr>
        <a:xfrm rot="-360000">
          <a:off x="4519126" y="6736701"/>
          <a:ext cx="828000" cy="839214"/>
        </a:xfrm>
        <a:prstGeom prst="heart">
          <a:avLst/>
        </a:prstGeom>
        <a:solidFill>
          <a:srgbClr val="FD5E7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-340€</a:t>
          </a:r>
        </a:p>
      </xdr:txBody>
    </xdr:sp>
    <xdr:clientData/>
  </xdr:twoCellAnchor>
  <xdr:twoCellAnchor>
    <xdr:from>
      <xdr:col>18</xdr:col>
      <xdr:colOff>93888</xdr:colOff>
      <xdr:row>31</xdr:row>
      <xdr:rowOff>21577</xdr:rowOff>
    </xdr:from>
    <xdr:to>
      <xdr:col>19</xdr:col>
      <xdr:colOff>445638</xdr:colOff>
      <xdr:row>34</xdr:row>
      <xdr:rowOff>174990</xdr:rowOff>
    </xdr:to>
    <xdr:sp macro="" textlink="">
      <xdr:nvSpPr>
        <xdr:cNvPr id="5" name="Cœur 4">
          <a:extLst>
            <a:ext uri="{FF2B5EF4-FFF2-40B4-BE49-F238E27FC236}">
              <a16:creationId xmlns:a16="http://schemas.microsoft.com/office/drawing/2014/main" id="{CAE51D14-193E-4AE1-A8FB-CC56042D3F0A}"/>
            </a:ext>
          </a:extLst>
        </xdr:cNvPr>
        <xdr:cNvSpPr/>
      </xdr:nvSpPr>
      <xdr:spPr>
        <a:xfrm rot="-360000">
          <a:off x="7409088" y="6736702"/>
          <a:ext cx="828000" cy="839213"/>
        </a:xfrm>
        <a:prstGeom prst="heart">
          <a:avLst/>
        </a:prstGeom>
        <a:solidFill>
          <a:srgbClr val="C9048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fr-FR" sz="1800" b="1">
              <a:solidFill>
                <a:schemeClr val="bg1"/>
              </a:solidFill>
            </a:rPr>
            <a:t>-520€</a:t>
          </a:r>
        </a:p>
      </xdr:txBody>
    </xdr:sp>
    <xdr:clientData/>
  </xdr:twoCellAnchor>
  <xdr:twoCellAnchor>
    <xdr:from>
      <xdr:col>3</xdr:col>
      <xdr:colOff>25103</xdr:colOff>
      <xdr:row>16</xdr:row>
      <xdr:rowOff>144008</xdr:rowOff>
    </xdr:from>
    <xdr:to>
      <xdr:col>4</xdr:col>
      <xdr:colOff>413364</xdr:colOff>
      <xdr:row>20</xdr:row>
      <xdr:rowOff>64156</xdr:rowOff>
    </xdr:to>
    <xdr:grpSp>
      <xdr:nvGrpSpPr>
        <xdr:cNvPr id="6" name="Groupe 5">
          <a:extLst>
            <a:ext uri="{FF2B5EF4-FFF2-40B4-BE49-F238E27FC236}">
              <a16:creationId xmlns:a16="http://schemas.microsoft.com/office/drawing/2014/main" id="{399BE46D-31EB-47FC-84BA-F13E2ADA0C48}"/>
            </a:ext>
          </a:extLst>
        </xdr:cNvPr>
        <xdr:cNvGrpSpPr/>
      </xdr:nvGrpSpPr>
      <xdr:grpSpPr>
        <a:xfrm>
          <a:off x="196553" y="3896858"/>
          <a:ext cx="864511" cy="834548"/>
          <a:chOff x="4879012" y="2049008"/>
          <a:chExt cx="649208" cy="834548"/>
        </a:xfrm>
      </xdr:grpSpPr>
      <xdr:sp macro="" textlink="">
        <xdr:nvSpPr>
          <xdr:cNvPr id="7" name="Rectangle : coins arrondis 6">
            <a:extLst>
              <a:ext uri="{FF2B5EF4-FFF2-40B4-BE49-F238E27FC236}">
                <a16:creationId xmlns:a16="http://schemas.microsoft.com/office/drawing/2014/main" id="{B331590F-CE97-FAF7-1170-B111B428901F}"/>
              </a:ext>
            </a:extLst>
          </xdr:cNvPr>
          <xdr:cNvSpPr/>
        </xdr:nvSpPr>
        <xdr:spPr>
          <a:xfrm rot="21240000">
            <a:off x="4906432" y="2049008"/>
            <a:ext cx="621788" cy="834548"/>
          </a:xfrm>
          <a:prstGeom prst="roundRect">
            <a:avLst>
              <a:gd name="adj" fmla="val 5711"/>
            </a:avLst>
          </a:prstGeom>
          <a:solidFill>
            <a:srgbClr val="00C2C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b" anchorCtr="0"/>
          <a:lstStyle/>
          <a:p>
            <a:pPr algn="ctr"/>
            <a:r>
              <a:rPr lang="fr-FR" sz="1200" b="1">
                <a:solidFill>
                  <a:schemeClr val="bg1"/>
                </a:solidFill>
              </a:rPr>
              <a:t>1 seul</a:t>
            </a:r>
          </a:p>
          <a:p>
            <a:pPr algn="ctr"/>
            <a:r>
              <a:rPr lang="fr-FR" sz="1200" b="1">
                <a:solidFill>
                  <a:schemeClr val="bg1"/>
                </a:solidFill>
              </a:rPr>
              <a:t>choix sur les 5 activités </a:t>
            </a:r>
          </a:p>
        </xdr:txBody>
      </xdr:sp>
      <xdr:sp macro="" textlink="">
        <xdr:nvSpPr>
          <xdr:cNvPr id="8" name="Rectangle : coins arrondis 7">
            <a:extLst>
              <a:ext uri="{FF2B5EF4-FFF2-40B4-BE49-F238E27FC236}">
                <a16:creationId xmlns:a16="http://schemas.microsoft.com/office/drawing/2014/main" id="{10D18CA6-1369-1899-62CD-0C75569966BB}"/>
              </a:ext>
            </a:extLst>
          </xdr:cNvPr>
          <xdr:cNvSpPr/>
        </xdr:nvSpPr>
        <xdr:spPr>
          <a:xfrm rot="21240000">
            <a:off x="4879012" y="2053526"/>
            <a:ext cx="621788" cy="191328"/>
          </a:xfrm>
          <a:prstGeom prst="roundRect">
            <a:avLst>
              <a:gd name="adj" fmla="val 22596"/>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fr-FR" sz="1200" b="1">
                <a:solidFill>
                  <a:schemeClr val="bg1"/>
                </a:solidFill>
              </a:rPr>
              <a:t>À LA CARTE</a:t>
            </a:r>
          </a:p>
        </xdr:txBody>
      </xdr:sp>
    </xdr:grpSp>
    <xdr:clientData/>
  </xdr:twoCellAnchor>
  <xdr:twoCellAnchor>
    <xdr:from>
      <xdr:col>3</xdr:col>
      <xdr:colOff>24632</xdr:colOff>
      <xdr:row>24</xdr:row>
      <xdr:rowOff>173977</xdr:rowOff>
    </xdr:from>
    <xdr:to>
      <xdr:col>4</xdr:col>
      <xdr:colOff>410000</xdr:colOff>
      <xdr:row>28</xdr:row>
      <xdr:rowOff>94125</xdr:rowOff>
    </xdr:to>
    <xdr:grpSp>
      <xdr:nvGrpSpPr>
        <xdr:cNvPr id="9" name="Groupe 8">
          <a:extLst>
            <a:ext uri="{FF2B5EF4-FFF2-40B4-BE49-F238E27FC236}">
              <a16:creationId xmlns:a16="http://schemas.microsoft.com/office/drawing/2014/main" id="{15A07CEE-0C74-4F13-A52E-8D03DE679D0E}"/>
            </a:ext>
          </a:extLst>
        </xdr:cNvPr>
        <xdr:cNvGrpSpPr/>
      </xdr:nvGrpSpPr>
      <xdr:grpSpPr>
        <a:xfrm>
          <a:off x="196082" y="5441302"/>
          <a:ext cx="861618" cy="834548"/>
          <a:chOff x="24632" y="3545827"/>
          <a:chExt cx="861618" cy="834548"/>
        </a:xfrm>
      </xdr:grpSpPr>
      <xdr:sp macro="" textlink="">
        <xdr:nvSpPr>
          <xdr:cNvPr id="10" name="Rectangle : coins arrondis 9">
            <a:extLst>
              <a:ext uri="{FF2B5EF4-FFF2-40B4-BE49-F238E27FC236}">
                <a16:creationId xmlns:a16="http://schemas.microsoft.com/office/drawing/2014/main" id="{40B5D0C0-C8C2-BEFD-3F9B-25CF81C512D0}"/>
              </a:ext>
            </a:extLst>
          </xdr:cNvPr>
          <xdr:cNvSpPr/>
        </xdr:nvSpPr>
        <xdr:spPr>
          <a:xfrm rot="-360000">
            <a:off x="58250" y="3545827"/>
            <a:ext cx="828000" cy="834548"/>
          </a:xfrm>
          <a:prstGeom prst="roundRect">
            <a:avLst>
              <a:gd name="adj" fmla="val 5470"/>
            </a:avLst>
          </a:prstGeom>
          <a:solidFill>
            <a:srgbClr val="00C2C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b" anchorCtr="0"/>
          <a:lstStyle/>
          <a:p>
            <a:pPr marL="0" indent="0" algn="ctr"/>
            <a:r>
              <a:rPr lang="fr-FR" sz="1200" b="1">
                <a:solidFill>
                  <a:schemeClr val="bg1"/>
                </a:solidFill>
                <a:latin typeface="+mn-lt"/>
                <a:ea typeface="+mn-ea"/>
                <a:cs typeface="+mn-cs"/>
              </a:rPr>
              <a:t>1 seul</a:t>
            </a:r>
          </a:p>
          <a:p>
            <a:pPr marL="0" indent="0" algn="ctr"/>
            <a:r>
              <a:rPr lang="fr-FR" sz="1200" b="1">
                <a:solidFill>
                  <a:schemeClr val="bg1"/>
                </a:solidFill>
                <a:latin typeface="+mn-lt"/>
                <a:ea typeface="+mn-ea"/>
                <a:cs typeface="+mn-cs"/>
              </a:rPr>
              <a:t>choix sur les 11 menus</a:t>
            </a:r>
          </a:p>
        </xdr:txBody>
      </xdr:sp>
      <xdr:sp macro="" textlink="">
        <xdr:nvSpPr>
          <xdr:cNvPr id="11" name="Rectangle : coins arrondis 10">
            <a:extLst>
              <a:ext uri="{FF2B5EF4-FFF2-40B4-BE49-F238E27FC236}">
                <a16:creationId xmlns:a16="http://schemas.microsoft.com/office/drawing/2014/main" id="{29FBE564-0015-0976-8E0E-C22AB5E74AF3}"/>
              </a:ext>
            </a:extLst>
          </xdr:cNvPr>
          <xdr:cNvSpPr/>
        </xdr:nvSpPr>
        <xdr:spPr>
          <a:xfrm rot="-360000">
            <a:off x="24632" y="3547589"/>
            <a:ext cx="828000" cy="191328"/>
          </a:xfrm>
          <a:prstGeom prst="roundRect">
            <a:avLst>
              <a:gd name="adj" fmla="val 22596"/>
            </a:avLst>
          </a:prstGeom>
          <a:solidFill>
            <a:srgbClr val="4E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fr-FR" sz="1200" b="1">
                <a:solidFill>
                  <a:schemeClr val="bg1"/>
                </a:solidFill>
              </a:rPr>
              <a:t>MENU</a:t>
            </a:r>
          </a:p>
        </xdr:txBody>
      </xdr:sp>
    </xdr:grpSp>
    <xdr:clientData/>
  </xdr:twoCellAnchor>
  <xdr:twoCellAnchor>
    <xdr:from>
      <xdr:col>13</xdr:col>
      <xdr:colOff>447442</xdr:colOff>
      <xdr:row>3</xdr:row>
      <xdr:rowOff>144574</xdr:rowOff>
    </xdr:from>
    <xdr:to>
      <xdr:col>16</xdr:col>
      <xdr:colOff>278692</xdr:colOff>
      <xdr:row>4</xdr:row>
      <xdr:rowOff>11767</xdr:rowOff>
    </xdr:to>
    <xdr:sp macro="" textlink="">
      <xdr:nvSpPr>
        <xdr:cNvPr id="13" name="Rectangle : coins arrondis 12">
          <a:extLst>
            <a:ext uri="{FF2B5EF4-FFF2-40B4-BE49-F238E27FC236}">
              <a16:creationId xmlns:a16="http://schemas.microsoft.com/office/drawing/2014/main" id="{C1E8E086-0333-4AB5-8F50-706CAD070EF7}"/>
            </a:ext>
          </a:extLst>
        </xdr:cNvPr>
        <xdr:cNvSpPr/>
      </xdr:nvSpPr>
      <xdr:spPr>
        <a:xfrm rot="21240000">
          <a:off x="5381392" y="544624"/>
          <a:ext cx="1260000" cy="1257843"/>
        </a:xfrm>
        <a:prstGeom prst="roundRect">
          <a:avLst>
            <a:gd name="adj" fmla="val 7200"/>
          </a:avLst>
        </a:prstGeom>
        <a:solidFill>
          <a:srgbClr val="C90482"/>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fr-FR" sz="1100" b="1"/>
            <a:t>🚨</a:t>
          </a:r>
          <a:r>
            <a:rPr lang="fr-FR" sz="1100" b="1" baseline="0"/>
            <a:t> </a:t>
          </a:r>
          <a:r>
            <a:rPr lang="fr-FR" sz="1100" b="1"/>
            <a:t>Attention</a:t>
          </a:r>
          <a:r>
            <a:rPr lang="fr-FR" sz="1100" baseline="0"/>
            <a:t>  </a:t>
          </a:r>
        </a:p>
        <a:p>
          <a:pPr algn="ctr"/>
          <a:r>
            <a:rPr lang="fr-FR" sz="1100" baseline="0"/>
            <a:t>Dossier </a:t>
          </a:r>
          <a:r>
            <a:rPr lang="fr-FR" sz="1100" b="1" baseline="0"/>
            <a:t>incomplet</a:t>
          </a:r>
          <a:r>
            <a:rPr lang="fr-FR" sz="1100" baseline="0"/>
            <a:t> </a:t>
          </a:r>
          <a:br>
            <a:rPr lang="fr-FR" sz="1100" baseline="0"/>
          </a:br>
          <a:r>
            <a:rPr lang="fr-FR" sz="1100" b="1" baseline="0"/>
            <a:t>=</a:t>
          </a:r>
          <a:r>
            <a:rPr lang="fr-FR" sz="1100" baseline="0"/>
            <a:t> dossier </a:t>
          </a:r>
          <a:r>
            <a:rPr lang="fr-FR" sz="1100" b="1" baseline="0"/>
            <a:t>refusé ⛔</a:t>
          </a:r>
        </a:p>
        <a:p>
          <a:pPr algn="ctr"/>
          <a:r>
            <a:rPr lang="fr-FR" sz="1100" b="1">
              <a:solidFill>
                <a:schemeClr val="lt1"/>
              </a:solidFill>
              <a:effectLst/>
              <a:latin typeface="+mn-lt"/>
              <a:ea typeface="+mn-ea"/>
              <a:cs typeface="+mn-cs"/>
            </a:rPr>
            <a:t>🚨 </a:t>
          </a:r>
          <a:r>
            <a:rPr lang="fr-FR" sz="1100" b="1" baseline="0">
              <a:solidFill>
                <a:schemeClr val="lt1"/>
              </a:solidFill>
              <a:effectLst/>
              <a:latin typeface="+mn-lt"/>
              <a:ea typeface="+mn-ea"/>
              <a:cs typeface="+mn-cs"/>
            </a:rPr>
            <a:t>Places limitées</a:t>
          </a:r>
          <a:r>
            <a:rPr lang="fr-FR" sz="1100" baseline="0">
              <a:solidFill>
                <a:schemeClr val="lt1"/>
              </a:solidFill>
              <a:effectLst/>
              <a:latin typeface="+mn-lt"/>
              <a:ea typeface="+mn-ea"/>
              <a:cs typeface="+mn-cs"/>
            </a:rPr>
            <a:t>, et selon, clôture le </a:t>
          </a:r>
          <a:endParaRPr lang="fr-FR" sz="1100" baseline="0"/>
        </a:p>
        <a:p>
          <a:pPr algn="ctr"/>
          <a:r>
            <a:rPr lang="fr-FR" sz="1100" b="1" baseline="0"/>
            <a:t>26 septembre 📅</a:t>
          </a:r>
          <a:endParaRPr lang="fr-FR" sz="1100" b="1"/>
        </a:p>
      </xdr:txBody>
    </xdr:sp>
    <xdr:clientData/>
  </xdr:twoCellAnchor>
  <xdr:twoCellAnchor>
    <xdr:from>
      <xdr:col>19</xdr:col>
      <xdr:colOff>260590</xdr:colOff>
      <xdr:row>3</xdr:row>
      <xdr:rowOff>719048</xdr:rowOff>
    </xdr:from>
    <xdr:to>
      <xdr:col>22</xdr:col>
      <xdr:colOff>53915</xdr:colOff>
      <xdr:row>3</xdr:row>
      <xdr:rowOff>979637</xdr:rowOff>
    </xdr:to>
    <xdr:sp macro="" textlink="">
      <xdr:nvSpPr>
        <xdr:cNvPr id="14" name="Flèche : droite rayée 13">
          <a:extLst>
            <a:ext uri="{FF2B5EF4-FFF2-40B4-BE49-F238E27FC236}">
              <a16:creationId xmlns:a16="http://schemas.microsoft.com/office/drawing/2014/main" id="{024AE454-2F61-423B-9CE2-76304FE1F733}"/>
            </a:ext>
          </a:extLst>
        </xdr:cNvPr>
        <xdr:cNvSpPr/>
      </xdr:nvSpPr>
      <xdr:spPr>
        <a:xfrm>
          <a:off x="8052040" y="1119098"/>
          <a:ext cx="383875" cy="260589"/>
        </a:xfrm>
        <a:prstGeom prst="stripedRightArrow">
          <a:avLst/>
        </a:prstGeom>
        <a:solidFill>
          <a:srgbClr val="00C2C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19</xdr:col>
      <xdr:colOff>260590</xdr:colOff>
      <xdr:row>51</xdr:row>
      <xdr:rowOff>35588</xdr:rowOff>
    </xdr:from>
    <xdr:to>
      <xdr:col>22</xdr:col>
      <xdr:colOff>53915</xdr:colOff>
      <xdr:row>51</xdr:row>
      <xdr:rowOff>296177</xdr:rowOff>
    </xdr:to>
    <xdr:sp macro="" textlink="">
      <xdr:nvSpPr>
        <xdr:cNvPr id="15" name="Flèche : droite rayée 14">
          <a:extLst>
            <a:ext uri="{FF2B5EF4-FFF2-40B4-BE49-F238E27FC236}">
              <a16:creationId xmlns:a16="http://schemas.microsoft.com/office/drawing/2014/main" id="{62F9965B-96F8-47B9-80AA-CABE4BE609D6}"/>
            </a:ext>
          </a:extLst>
        </xdr:cNvPr>
        <xdr:cNvSpPr/>
      </xdr:nvSpPr>
      <xdr:spPr>
        <a:xfrm>
          <a:off x="8052040" y="10741688"/>
          <a:ext cx="383875" cy="260589"/>
        </a:xfrm>
        <a:prstGeom prst="stripedRightArrow">
          <a:avLst/>
        </a:prstGeom>
        <a:solidFill>
          <a:srgbClr val="00C2C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38100</xdr:colOff>
      <xdr:row>3</xdr:row>
      <xdr:rowOff>66675</xdr:rowOff>
    </xdr:from>
    <xdr:to>
      <xdr:col>5</xdr:col>
      <xdr:colOff>359569</xdr:colOff>
      <xdr:row>3</xdr:row>
      <xdr:rowOff>1340644</xdr:rowOff>
    </xdr:to>
    <xdr:pic>
      <xdr:nvPicPr>
        <xdr:cNvPr id="16" name="Image 15">
          <a:extLst>
            <a:ext uri="{FF2B5EF4-FFF2-40B4-BE49-F238E27FC236}">
              <a16:creationId xmlns:a16="http://schemas.microsoft.com/office/drawing/2014/main" id="{86995638-B72F-4E16-A006-553D673C40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466725"/>
          <a:ext cx="1273969" cy="1273969"/>
        </a:xfrm>
        <a:prstGeom prst="rect">
          <a:avLst/>
        </a:prstGeom>
      </xdr:spPr>
    </xdr:pic>
    <xdr:clientData/>
  </xdr:twoCellAnchor>
  <xdr:twoCellAnchor editAs="oneCell">
    <xdr:from>
      <xdr:col>23</xdr:col>
      <xdr:colOff>28575</xdr:colOff>
      <xdr:row>0</xdr:row>
      <xdr:rowOff>19050</xdr:rowOff>
    </xdr:from>
    <xdr:to>
      <xdr:col>23</xdr:col>
      <xdr:colOff>318182</xdr:colOff>
      <xdr:row>1</xdr:row>
      <xdr:rowOff>2876</xdr:rowOff>
    </xdr:to>
    <xdr:pic>
      <xdr:nvPicPr>
        <xdr:cNvPr id="2" name="Image 1">
          <a:extLst>
            <a:ext uri="{FF2B5EF4-FFF2-40B4-BE49-F238E27FC236}">
              <a16:creationId xmlns:a16="http://schemas.microsoft.com/office/drawing/2014/main" id="{4D39536E-250A-4A9A-A3C2-85B2C4112A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8515350" y="19050"/>
          <a:ext cx="289607" cy="269576"/>
        </a:xfrm>
        <a:prstGeom prst="rect">
          <a:avLst/>
        </a:prstGeom>
      </xdr:spPr>
    </xdr:pic>
    <xdr:clientData/>
  </xdr:twoCellAnchor>
  <xdr:oneCellAnchor>
    <xdr:from>
      <xdr:col>19</xdr:col>
      <xdr:colOff>410136</xdr:colOff>
      <xdr:row>55</xdr:row>
      <xdr:rowOff>140075</xdr:rowOff>
    </xdr:from>
    <xdr:ext cx="109582" cy="584081"/>
    <xdr:sp macro="" textlink="">
      <xdr:nvSpPr>
        <xdr:cNvPr id="18" name="ZoneTexte 17">
          <a:extLst>
            <a:ext uri="{FF2B5EF4-FFF2-40B4-BE49-F238E27FC236}">
              <a16:creationId xmlns:a16="http://schemas.microsoft.com/office/drawing/2014/main" id="{23B1AAC8-1018-4802-B82B-9C0881799307}"/>
            </a:ext>
          </a:extLst>
        </xdr:cNvPr>
        <xdr:cNvSpPr txBox="1"/>
      </xdr:nvSpPr>
      <xdr:spPr>
        <a:xfrm rot="16200000">
          <a:off x="7960974" y="12902700"/>
          <a:ext cx="584081" cy="10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fr-FR" sz="700"/>
            <a:t>V02.2026ADH</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mbiancesfitness.fr/wp-content/uploads/2022/08/reglement-interieur.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ambiancesfitness@gam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6E1D-95EC-4B6F-8C46-16AEDE43E1B9}">
  <sheetPr>
    <tabColor rgb="FFC90482"/>
    <pageSetUpPr fitToPage="1"/>
  </sheetPr>
  <dimension ref="A1:AO497"/>
  <sheetViews>
    <sheetView showGridLines="0" tabSelected="1" zoomScaleNormal="100" workbookViewId="0">
      <pane xSplit="22" ySplit="2" topLeftCell="W3" activePane="bottomRight" state="frozenSplit"/>
      <selection activeCell="Y13" sqref="Y13"/>
      <selection pane="topRight" activeCell="Y13" sqref="Y13"/>
      <selection pane="bottomLeft" activeCell="Y13" sqref="Y13"/>
      <selection pane="bottomRight" activeCell="S6" sqref="S6:T6"/>
    </sheetView>
  </sheetViews>
  <sheetFormatPr baseColWidth="10" defaultRowHeight="15" x14ac:dyDescent="0.25"/>
  <cols>
    <col min="1" max="3" width="0.85546875" customWidth="1"/>
    <col min="4" max="20" width="7.140625" customWidth="1"/>
    <col min="21" max="22" width="0.85546875" customWidth="1"/>
    <col min="23" max="23" width="1.5703125" customWidth="1"/>
    <col min="24" max="31" width="5.42578125" customWidth="1"/>
    <col min="32" max="40" width="7.140625" customWidth="1"/>
  </cols>
  <sheetData>
    <row r="1" spans="1:40" s="4" customFormat="1" ht="22.5" customHeight="1" x14ac:dyDescent="0.25">
      <c r="A1" s="134"/>
      <c r="B1" s="134"/>
      <c r="C1" s="134"/>
      <c r="D1" s="286" t="s">
        <v>1412</v>
      </c>
      <c r="E1" s="286"/>
      <c r="F1" s="286"/>
      <c r="G1" s="286"/>
      <c r="H1" s="286"/>
      <c r="I1" s="286"/>
      <c r="J1" s="286"/>
      <c r="K1" s="286"/>
      <c r="L1" s="286"/>
      <c r="M1" s="286"/>
      <c r="N1" s="286"/>
      <c r="O1" s="286"/>
      <c r="P1" s="286"/>
      <c r="Q1" s="286"/>
      <c r="R1" s="286"/>
      <c r="S1" s="286"/>
      <c r="T1" s="286"/>
      <c r="U1" s="134"/>
      <c r="V1" s="134"/>
      <c r="Y1" s="140" t="s">
        <v>808</v>
      </c>
    </row>
    <row r="2" spans="1:40" ht="4.5" customHeight="1" thickBot="1" x14ac:dyDescent="0.3"/>
    <row r="3" spans="1:40" ht="4.5" customHeight="1" x14ac:dyDescent="0.25">
      <c r="B3" s="85"/>
      <c r="C3" s="79"/>
      <c r="D3" s="79"/>
      <c r="E3" s="79"/>
      <c r="F3" s="79"/>
      <c r="G3" s="79"/>
      <c r="H3" s="79"/>
      <c r="I3" s="79"/>
      <c r="J3" s="79"/>
      <c r="K3" s="79"/>
      <c r="L3" s="79"/>
      <c r="M3" s="79"/>
      <c r="N3" s="79"/>
      <c r="O3" s="79"/>
      <c r="P3" s="79"/>
      <c r="Q3" s="79"/>
      <c r="R3" s="79"/>
      <c r="S3" s="79"/>
      <c r="T3" s="79"/>
      <c r="U3" s="79"/>
      <c r="V3" s="79"/>
      <c r="W3" s="65"/>
    </row>
    <row r="4" spans="1:40" ht="109.5" customHeight="1" x14ac:dyDescent="0.25">
      <c r="B4" s="80"/>
      <c r="G4" s="325" t="str">
        <f>"Bulletin d'adhésion 
Pour ta saison fitness "
&amp;Data!N1&amp;" / "&amp;Data!P1</f>
        <v>Bulletin d'adhésion 
Pour ta saison fitness 2026 / 2027</v>
      </c>
      <c r="H4" s="325"/>
      <c r="I4" s="325"/>
      <c r="J4" s="325"/>
      <c r="K4" s="325"/>
      <c r="L4" s="325"/>
      <c r="M4" s="325"/>
      <c r="N4" s="325"/>
      <c r="O4" s="119"/>
      <c r="P4" s="119"/>
      <c r="Q4" s="119"/>
      <c r="R4" s="252" t="s">
        <v>52</v>
      </c>
      <c r="S4" s="253"/>
      <c r="T4" s="253"/>
      <c r="V4" s="73"/>
      <c r="W4" s="65"/>
      <c r="X4" s="289" t="s">
        <v>813</v>
      </c>
      <c r="Y4" s="290"/>
      <c r="Z4" s="290"/>
      <c r="AA4" s="290"/>
      <c r="AB4" s="290"/>
      <c r="AC4" s="290"/>
      <c r="AD4" s="290"/>
      <c r="AE4" s="290"/>
      <c r="AF4" s="290"/>
      <c r="AG4" s="290"/>
      <c r="AH4" s="290"/>
      <c r="AI4" s="290"/>
      <c r="AJ4" s="290"/>
      <c r="AK4" s="290"/>
      <c r="AL4" s="290"/>
    </row>
    <row r="5" spans="1:40" ht="6" customHeight="1" x14ac:dyDescent="0.25">
      <c r="B5" s="80"/>
      <c r="D5" s="7"/>
      <c r="E5" s="7"/>
      <c r="F5" s="6"/>
      <c r="G5" s="6"/>
      <c r="H5" s="5"/>
      <c r="I5" s="5"/>
      <c r="J5" s="5"/>
      <c r="K5" s="5"/>
      <c r="L5" s="3"/>
      <c r="M5" s="3"/>
      <c r="N5" s="5"/>
      <c r="O5" s="6"/>
      <c r="P5" s="6"/>
      <c r="Q5" s="5"/>
      <c r="R5" s="5"/>
      <c r="S5" s="5"/>
      <c r="T5" s="5"/>
      <c r="V5" s="75"/>
      <c r="W5" s="64"/>
      <c r="X5" s="4"/>
    </row>
    <row r="6" spans="1:40" ht="18" customHeight="1" x14ac:dyDescent="0.25">
      <c r="B6" s="80"/>
      <c r="E6" s="7"/>
      <c r="F6" s="6"/>
      <c r="G6" s="6"/>
      <c r="H6" s="5"/>
      <c r="I6" s="5"/>
      <c r="J6" s="5"/>
      <c r="K6" s="5"/>
      <c r="L6" s="3"/>
      <c r="M6" s="3"/>
      <c r="N6" s="5"/>
      <c r="O6" s="6"/>
      <c r="P6" s="6"/>
      <c r="Q6" s="5"/>
      <c r="R6" s="139" t="s">
        <v>1417</v>
      </c>
      <c r="S6" s="261"/>
      <c r="T6" s="261"/>
      <c r="V6" s="75"/>
      <c r="W6" s="64"/>
      <c r="X6" s="4"/>
    </row>
    <row r="7" spans="1:40" s="1" customFormat="1" ht="18" customHeight="1" x14ac:dyDescent="0.25">
      <c r="B7" s="83"/>
      <c r="D7" s="132" t="s">
        <v>800</v>
      </c>
      <c r="E7" s="31"/>
      <c r="F7" s="31"/>
      <c r="G7" s="31"/>
      <c r="H7" s="31"/>
      <c r="I7" s="31"/>
      <c r="J7" s="31"/>
      <c r="K7" s="31"/>
      <c r="L7" s="31"/>
      <c r="M7" s="31"/>
      <c r="N7" s="31"/>
      <c r="O7" s="31"/>
      <c r="P7" s="31"/>
      <c r="Q7" s="31"/>
      <c r="R7" s="31"/>
      <c r="S7" s="31"/>
      <c r="T7" s="32"/>
      <c r="V7" s="76"/>
      <c r="W7" s="87"/>
      <c r="X7" s="289" t="s">
        <v>780</v>
      </c>
      <c r="Y7" s="290"/>
      <c r="Z7" s="290"/>
      <c r="AA7" s="290"/>
      <c r="AB7" s="290"/>
      <c r="AC7" s="290"/>
      <c r="AD7" s="290"/>
      <c r="AE7" s="290"/>
      <c r="AF7" s="290"/>
      <c r="AG7" s="290"/>
      <c r="AH7" s="290"/>
      <c r="AI7" s="290"/>
      <c r="AJ7" s="290"/>
      <c r="AK7" s="290"/>
      <c r="AL7" s="290"/>
      <c r="AM7" s="290"/>
      <c r="AN7" s="290"/>
    </row>
    <row r="8" spans="1:40" s="4" customFormat="1" ht="10.5" customHeight="1" x14ac:dyDescent="0.25">
      <c r="B8" s="82"/>
      <c r="D8" s="203" t="s">
        <v>815</v>
      </c>
      <c r="E8" s="204"/>
      <c r="F8" s="207" t="str">
        <f>IFERROR(VLOOKUP($S$6,Data!A1:J376,2,FALSE),"")</f>
        <v/>
      </c>
      <c r="G8" s="207"/>
      <c r="H8" s="207"/>
      <c r="I8" s="200" t="s">
        <v>7</v>
      </c>
      <c r="J8" s="200"/>
      <c r="K8" s="262" t="str">
        <f>IFERROR(VLOOKUP($S$6,Data!A1:J376,10,FALSE),"")</f>
        <v/>
      </c>
      <c r="L8" s="262"/>
      <c r="M8" s="262"/>
      <c r="N8" s="262"/>
      <c r="O8" s="263"/>
      <c r="P8" s="259" t="s">
        <v>79</v>
      </c>
      <c r="Q8" s="260"/>
      <c r="R8" s="126" t="s">
        <v>33</v>
      </c>
      <c r="S8" s="122" t="s">
        <v>78</v>
      </c>
      <c r="T8" s="127" t="s">
        <v>35</v>
      </c>
      <c r="V8" s="75"/>
      <c r="W8" s="64"/>
      <c r="X8" s="289"/>
      <c r="Y8" s="290"/>
      <c r="Z8" s="290"/>
      <c r="AA8" s="290"/>
      <c r="AB8" s="290"/>
      <c r="AC8" s="290"/>
      <c r="AD8" s="290"/>
      <c r="AE8" s="290"/>
      <c r="AF8" s="290"/>
      <c r="AG8" s="290"/>
      <c r="AH8" s="290"/>
      <c r="AI8" s="290"/>
      <c r="AJ8" s="290"/>
      <c r="AK8" s="290"/>
      <c r="AL8" s="290"/>
      <c r="AM8" s="290"/>
      <c r="AN8" s="290"/>
    </row>
    <row r="9" spans="1:40" s="4" customFormat="1" ht="10.5" customHeight="1" x14ac:dyDescent="0.25">
      <c r="B9" s="82"/>
      <c r="D9" s="205"/>
      <c r="E9" s="206"/>
      <c r="F9" s="208"/>
      <c r="G9" s="208"/>
      <c r="H9" s="208"/>
      <c r="I9" s="200"/>
      <c r="J9" s="200"/>
      <c r="K9" s="262"/>
      <c r="L9" s="262"/>
      <c r="M9" s="262"/>
      <c r="N9" s="262"/>
      <c r="O9" s="263"/>
      <c r="P9" s="123" t="s">
        <v>51</v>
      </c>
      <c r="Q9" s="124"/>
      <c r="R9" s="124"/>
      <c r="S9" s="125" t="s">
        <v>54</v>
      </c>
      <c r="T9" s="63">
        <f ca="1">TODAY()</f>
        <v>46181</v>
      </c>
      <c r="V9" s="75"/>
      <c r="W9" s="64"/>
      <c r="X9" s="289"/>
      <c r="Y9" s="290"/>
      <c r="Z9" s="290"/>
      <c r="AA9" s="290"/>
      <c r="AB9" s="290"/>
      <c r="AC9" s="290"/>
      <c r="AD9" s="290"/>
      <c r="AE9" s="290"/>
      <c r="AF9" s="290"/>
      <c r="AG9" s="290"/>
      <c r="AH9" s="290"/>
      <c r="AI9" s="290"/>
      <c r="AJ9" s="290"/>
      <c r="AK9" s="290"/>
      <c r="AL9" s="290"/>
      <c r="AM9" s="290"/>
      <c r="AN9" s="290"/>
    </row>
    <row r="10" spans="1:40" s="4" customFormat="1" ht="10.5" customHeight="1" x14ac:dyDescent="0.25">
      <c r="B10" s="82"/>
      <c r="D10" s="199" t="s">
        <v>3</v>
      </c>
      <c r="E10" s="200"/>
      <c r="F10" s="201" t="str">
        <f>IFERROR(VLOOKUP($S$6,Data!A1:J376,4,FALSE),"")</f>
        <v/>
      </c>
      <c r="G10" s="201"/>
      <c r="H10" s="201"/>
      <c r="I10" s="200" t="s">
        <v>2</v>
      </c>
      <c r="J10" s="200"/>
      <c r="K10" s="201" t="str">
        <f>IFERROR(VLOOKUP($S$6,Data!A1:J376,5,FALSE),"")</f>
        <v/>
      </c>
      <c r="L10" s="201"/>
      <c r="M10" s="201"/>
      <c r="N10" s="201"/>
      <c r="O10" s="202"/>
      <c r="P10" s="266" t="str">
        <f>IFERROR("Mon numéro d'adhérent.e : "&amp;VLOOKUP($F$8,Data!$B$1:$J$376,2,FALSE),"")</f>
        <v/>
      </c>
      <c r="Q10" s="267"/>
      <c r="R10" s="267"/>
      <c r="S10" s="267"/>
      <c r="T10" s="268"/>
      <c r="V10" s="75"/>
      <c r="W10" s="64"/>
      <c r="X10" s="131"/>
      <c r="Y10" s="90"/>
      <c r="Z10" s="90"/>
      <c r="AA10" s="90"/>
      <c r="AB10" s="90"/>
      <c r="AC10" s="90"/>
      <c r="AD10" s="90"/>
      <c r="AE10" s="90"/>
      <c r="AF10" s="90"/>
      <c r="AG10" s="90"/>
      <c r="AH10" s="90"/>
      <c r="AI10" s="90"/>
      <c r="AJ10" s="90"/>
      <c r="AK10" s="90"/>
      <c r="AL10" s="90"/>
      <c r="AM10" s="90"/>
    </row>
    <row r="11" spans="1:40" s="4" customFormat="1" ht="10.5" customHeight="1" x14ac:dyDescent="0.25">
      <c r="B11" s="82"/>
      <c r="D11" s="199"/>
      <c r="E11" s="200"/>
      <c r="F11" s="201"/>
      <c r="G11" s="201"/>
      <c r="H11" s="201"/>
      <c r="I11" s="200"/>
      <c r="J11" s="200"/>
      <c r="K11" s="201"/>
      <c r="L11" s="201"/>
      <c r="M11" s="201"/>
      <c r="N11" s="201"/>
      <c r="O11" s="202"/>
      <c r="P11" s="266"/>
      <c r="Q11" s="267"/>
      <c r="R11" s="267"/>
      <c r="S11" s="267"/>
      <c r="T11" s="268"/>
      <c r="V11" s="75"/>
      <c r="W11" s="64"/>
      <c r="Y11" s="72"/>
      <c r="Z11" s="72"/>
      <c r="AA11" s="72"/>
      <c r="AB11" s="72"/>
      <c r="AC11" s="72"/>
      <c r="AD11" s="72"/>
      <c r="AE11" s="72"/>
      <c r="AF11" s="72"/>
      <c r="AG11" s="72"/>
      <c r="AH11" s="72"/>
      <c r="AI11" s="72"/>
      <c r="AJ11" s="72"/>
      <c r="AK11" s="72"/>
      <c r="AL11" s="72"/>
      <c r="AM11" s="72"/>
    </row>
    <row r="12" spans="1:40" s="4" customFormat="1" ht="21" customHeight="1" x14ac:dyDescent="0.25">
      <c r="B12" s="82"/>
      <c r="D12" s="136" t="s">
        <v>4</v>
      </c>
      <c r="E12" s="137"/>
      <c r="F12" s="201" t="str">
        <f>IFERROR(VLOOKUP($S$6,Data!A1:J376,6,FALSE),"")</f>
        <v/>
      </c>
      <c r="G12" s="201"/>
      <c r="H12" s="201"/>
      <c r="I12" s="201"/>
      <c r="J12" s="201"/>
      <c r="K12" s="137" t="s">
        <v>47</v>
      </c>
      <c r="L12" s="137"/>
      <c r="M12" s="137"/>
      <c r="N12" s="264" t="str">
        <f>IFERROR(VLOOKUP($S$6,Data!A1:J376,9,FALSE),"")</f>
        <v/>
      </c>
      <c r="O12" s="265"/>
      <c r="P12" s="266"/>
      <c r="Q12" s="267"/>
      <c r="R12" s="267"/>
      <c r="S12" s="267"/>
      <c r="T12" s="268"/>
      <c r="V12" s="75"/>
      <c r="W12" s="64"/>
    </row>
    <row r="13" spans="1:40" s="4" customFormat="1" ht="21" customHeight="1" x14ac:dyDescent="0.25">
      <c r="B13" s="82"/>
      <c r="D13" s="138" t="s">
        <v>48</v>
      </c>
      <c r="E13" s="135"/>
      <c r="F13" s="201" t="str">
        <f>IFERROR(VLOOKUP($S$6,Data!A1:J376,7,FALSE),"")</f>
        <v/>
      </c>
      <c r="G13" s="201"/>
      <c r="H13" s="135" t="s">
        <v>5</v>
      </c>
      <c r="I13" s="201" t="str">
        <f>IFERROR(VLOOKUP($S$6,Data!A1:J376,8,FALSE),"")</f>
        <v/>
      </c>
      <c r="J13" s="201"/>
      <c r="K13" s="201"/>
      <c r="L13" s="201"/>
      <c r="M13" s="201"/>
      <c r="N13" s="201"/>
      <c r="O13" s="202"/>
      <c r="P13" s="269"/>
      <c r="Q13" s="270"/>
      <c r="R13" s="270"/>
      <c r="S13" s="270"/>
      <c r="T13" s="271"/>
      <c r="V13" s="75"/>
      <c r="W13" s="64"/>
    </row>
    <row r="14" spans="1:40" ht="5.25" customHeight="1" x14ac:dyDescent="0.25">
      <c r="B14" s="80"/>
      <c r="D14" s="7"/>
      <c r="E14" s="7"/>
      <c r="F14" s="6"/>
      <c r="G14" s="6"/>
      <c r="H14" s="5"/>
      <c r="I14" s="5"/>
      <c r="J14" s="5"/>
      <c r="K14" s="5"/>
      <c r="L14" s="3"/>
      <c r="M14" s="3"/>
      <c r="N14" s="5"/>
      <c r="O14" s="6"/>
      <c r="P14" s="6"/>
      <c r="Q14" s="5"/>
      <c r="R14" s="5"/>
      <c r="S14" s="5"/>
      <c r="T14" s="5"/>
      <c r="V14" s="75"/>
      <c r="W14" s="64"/>
      <c r="X14" s="4"/>
      <c r="Y14" s="4"/>
      <c r="Z14" s="4"/>
      <c r="AA14" s="4"/>
      <c r="AB14" s="4"/>
      <c r="AC14" s="4"/>
      <c r="AD14" s="4"/>
      <c r="AE14" s="4"/>
      <c r="AF14" s="4"/>
      <c r="AG14" s="4"/>
      <c r="AH14" s="4"/>
      <c r="AI14" s="4"/>
      <c r="AJ14" s="12"/>
      <c r="AK14" s="12"/>
      <c r="AL14" s="12"/>
      <c r="AM14" s="12"/>
      <c r="AN14" s="12"/>
    </row>
    <row r="15" spans="1:40" s="12" customFormat="1" ht="18" customHeight="1" x14ac:dyDescent="0.25">
      <c r="B15" s="81"/>
      <c r="D15" s="133" t="s">
        <v>779</v>
      </c>
      <c r="E15" s="34"/>
      <c r="F15" s="34"/>
      <c r="G15" s="34"/>
      <c r="H15" s="34"/>
      <c r="I15" s="34"/>
      <c r="J15" s="34"/>
      <c r="K15" s="34"/>
      <c r="L15" s="34"/>
      <c r="M15" s="34"/>
      <c r="N15" s="34"/>
      <c r="O15" s="34"/>
      <c r="P15" s="34"/>
      <c r="Q15" s="34"/>
      <c r="R15" s="34"/>
      <c r="S15" s="34"/>
      <c r="T15" s="35"/>
      <c r="V15" s="75"/>
      <c r="W15" s="64"/>
      <c r="X15" s="4"/>
    </row>
    <row r="16" spans="1:40" ht="5.25" customHeight="1" x14ac:dyDescent="0.25">
      <c r="B16" s="80"/>
      <c r="D16" s="7"/>
      <c r="E16" s="7"/>
      <c r="F16" s="6"/>
      <c r="G16" s="6"/>
      <c r="H16" s="5"/>
      <c r="I16" s="5"/>
      <c r="J16" s="5"/>
      <c r="K16" s="5"/>
      <c r="L16" s="3"/>
      <c r="M16" s="3"/>
      <c r="N16" s="5"/>
      <c r="O16" s="6"/>
      <c r="P16" s="6"/>
      <c r="Q16" s="5"/>
      <c r="R16" s="5"/>
      <c r="S16" s="5"/>
      <c r="T16" s="5"/>
      <c r="V16" s="75"/>
      <c r="W16" s="64"/>
      <c r="X16" s="4"/>
      <c r="Y16" s="12"/>
      <c r="Z16" s="12"/>
      <c r="AA16" s="12"/>
      <c r="AB16" s="12"/>
      <c r="AC16" s="12"/>
      <c r="AD16" s="12"/>
      <c r="AE16" s="12"/>
      <c r="AF16" s="12"/>
      <c r="AG16" s="12"/>
      <c r="AH16" s="12"/>
      <c r="AI16" s="12"/>
      <c r="AJ16" s="12"/>
      <c r="AK16" s="12"/>
      <c r="AL16" s="12"/>
      <c r="AM16" s="12"/>
      <c r="AN16" s="12"/>
    </row>
    <row r="17" spans="2:40" s="4" customFormat="1" ht="18" customHeight="1" x14ac:dyDescent="0.25">
      <c r="B17" s="82"/>
      <c r="F17" s="57" t="s">
        <v>35</v>
      </c>
      <c r="G17" s="38" t="s">
        <v>32</v>
      </c>
      <c r="H17" s="37"/>
      <c r="I17" s="58" t="s">
        <v>35</v>
      </c>
      <c r="J17" s="254" t="s">
        <v>10</v>
      </c>
      <c r="K17" s="255"/>
      <c r="L17" s="58" t="s">
        <v>35</v>
      </c>
      <c r="M17" s="254" t="s">
        <v>0</v>
      </c>
      <c r="N17" s="255"/>
      <c r="O17" s="58" t="s">
        <v>35</v>
      </c>
      <c r="P17" s="254" t="s">
        <v>1</v>
      </c>
      <c r="Q17" s="255"/>
      <c r="R17" s="59" t="s">
        <v>35</v>
      </c>
      <c r="S17" s="254" t="s">
        <v>16</v>
      </c>
      <c r="T17" s="256"/>
      <c r="V17" s="75"/>
      <c r="W17" s="64"/>
      <c r="X17" s="70" t="s">
        <v>781</v>
      </c>
      <c r="Y17" s="12"/>
      <c r="Z17" s="12"/>
      <c r="AA17" s="12"/>
      <c r="AB17" s="12"/>
      <c r="AC17" s="12"/>
      <c r="AD17" s="12"/>
      <c r="AE17" s="12"/>
      <c r="AF17" s="12"/>
      <c r="AG17" s="12"/>
      <c r="AH17" s="12"/>
      <c r="AI17" s="12"/>
      <c r="AJ17" s="12"/>
      <c r="AK17" s="12"/>
      <c r="AL17" s="12"/>
      <c r="AM17" s="12"/>
      <c r="AN17" s="12"/>
    </row>
    <row r="18" spans="2:40" s="4" customFormat="1" ht="18" customHeight="1" x14ac:dyDescent="0.25">
      <c r="B18" s="82"/>
      <c r="F18" s="272" t="s">
        <v>23</v>
      </c>
      <c r="G18" s="273"/>
      <c r="H18" s="274"/>
      <c r="I18" s="278" t="s">
        <v>24</v>
      </c>
      <c r="J18" s="279"/>
      <c r="K18" s="280"/>
      <c r="L18" s="159" t="s">
        <v>20</v>
      </c>
      <c r="M18" s="160"/>
      <c r="N18" s="161"/>
      <c r="O18" s="159" t="s">
        <v>76</v>
      </c>
      <c r="P18" s="160"/>
      <c r="Q18" s="161"/>
      <c r="R18" s="159" t="s">
        <v>21</v>
      </c>
      <c r="S18" s="160"/>
      <c r="T18" s="165"/>
      <c r="V18" s="75"/>
      <c r="W18" s="64"/>
      <c r="X18" s="64" t="s">
        <v>784</v>
      </c>
      <c r="AJ18" s="12"/>
      <c r="AK18" s="12"/>
      <c r="AL18" s="12"/>
      <c r="AM18" s="12"/>
      <c r="AN18" s="12"/>
    </row>
    <row r="19" spans="2:40" s="4" customFormat="1" ht="18" customHeight="1" x14ac:dyDescent="0.25">
      <c r="B19" s="82"/>
      <c r="F19" s="275"/>
      <c r="G19" s="276"/>
      <c r="H19" s="277"/>
      <c r="I19" s="281"/>
      <c r="J19" s="282"/>
      <c r="K19" s="283"/>
      <c r="L19" s="162"/>
      <c r="M19" s="163"/>
      <c r="N19" s="164"/>
      <c r="O19" s="162"/>
      <c r="P19" s="163"/>
      <c r="Q19" s="164"/>
      <c r="R19" s="162"/>
      <c r="S19" s="163"/>
      <c r="T19" s="166"/>
      <c r="V19" s="75"/>
      <c r="W19" s="64"/>
      <c r="AJ19" s="12"/>
      <c r="AK19" s="12"/>
      <c r="AL19" s="12"/>
      <c r="AM19" s="12"/>
      <c r="AN19" s="12"/>
    </row>
    <row r="20" spans="2:40" s="4" customFormat="1" ht="18" customHeight="1" x14ac:dyDescent="0.25">
      <c r="B20" s="82"/>
      <c r="F20" s="167">
        <v>170</v>
      </c>
      <c r="G20" s="168"/>
      <c r="H20" s="169"/>
      <c r="I20" s="173">
        <v>250</v>
      </c>
      <c r="J20" s="168"/>
      <c r="K20" s="169"/>
      <c r="L20" s="175">
        <v>250</v>
      </c>
      <c r="M20" s="168"/>
      <c r="N20" s="169"/>
      <c r="O20" s="175">
        <v>220</v>
      </c>
      <c r="P20" s="168"/>
      <c r="Q20" s="169"/>
      <c r="R20" s="175">
        <v>220</v>
      </c>
      <c r="S20" s="168"/>
      <c r="T20" s="284"/>
      <c r="V20" s="75"/>
      <c r="W20" s="64"/>
      <c r="AJ20" s="12"/>
      <c r="AK20" s="12"/>
      <c r="AL20" s="12"/>
      <c r="AM20" s="12"/>
      <c r="AN20" s="12"/>
    </row>
    <row r="21" spans="2:40" s="4" customFormat="1" ht="18" customHeight="1" x14ac:dyDescent="0.25">
      <c r="B21" s="82"/>
      <c r="F21" s="170"/>
      <c r="G21" s="171"/>
      <c r="H21" s="172"/>
      <c r="I21" s="174"/>
      <c r="J21" s="171"/>
      <c r="K21" s="172"/>
      <c r="L21" s="174"/>
      <c r="M21" s="171"/>
      <c r="N21" s="172"/>
      <c r="O21" s="174"/>
      <c r="P21" s="171"/>
      <c r="Q21" s="172"/>
      <c r="R21" s="174"/>
      <c r="S21" s="171"/>
      <c r="T21" s="285"/>
      <c r="V21" s="75"/>
      <c r="W21" s="64"/>
      <c r="AJ21" s="12"/>
      <c r="AK21" s="12"/>
      <c r="AL21" s="12"/>
      <c r="AM21" s="12"/>
      <c r="AN21" s="12"/>
    </row>
    <row r="22" spans="2:40" ht="5.25" customHeight="1" x14ac:dyDescent="0.25">
      <c r="B22" s="80"/>
      <c r="D22" s="7"/>
      <c r="E22" s="7"/>
      <c r="F22" s="6"/>
      <c r="G22" s="6"/>
      <c r="H22" s="5"/>
      <c r="I22" s="5"/>
      <c r="J22" s="5"/>
      <c r="K22" s="5"/>
      <c r="L22" s="3"/>
      <c r="M22" s="3"/>
      <c r="N22" s="5"/>
      <c r="O22" s="6"/>
      <c r="P22" s="6"/>
      <c r="Q22" s="5"/>
      <c r="R22" s="5"/>
      <c r="S22" s="5"/>
      <c r="T22" s="5"/>
      <c r="V22" s="73"/>
      <c r="W22" s="65"/>
      <c r="AJ22" s="12"/>
      <c r="AK22" s="12"/>
      <c r="AL22" s="12"/>
      <c r="AM22" s="12"/>
      <c r="AN22" s="12"/>
    </row>
    <row r="23" spans="2:40" s="12" customFormat="1" ht="18" customHeight="1" x14ac:dyDescent="0.25">
      <c r="B23" s="81"/>
      <c r="D23" s="133" t="s">
        <v>782</v>
      </c>
      <c r="E23" s="31"/>
      <c r="F23" s="31"/>
      <c r="G23" s="31"/>
      <c r="H23" s="31"/>
      <c r="I23" s="31"/>
      <c r="J23" s="31"/>
      <c r="K23" s="31"/>
      <c r="L23" s="31"/>
      <c r="M23" s="31"/>
      <c r="N23" s="31"/>
      <c r="O23" s="31"/>
      <c r="P23" s="31"/>
      <c r="Q23" s="31"/>
      <c r="R23" s="31"/>
      <c r="S23" s="31"/>
      <c r="T23" s="32"/>
      <c r="V23" s="74"/>
      <c r="W23" s="86"/>
      <c r="X23" s="71" t="s">
        <v>783</v>
      </c>
    </row>
    <row r="24" spans="2:40" ht="6" customHeight="1" x14ac:dyDescent="0.25">
      <c r="B24" s="80"/>
      <c r="D24" s="7"/>
      <c r="E24" s="7"/>
      <c r="F24" s="6"/>
      <c r="G24" s="6"/>
      <c r="H24" s="5"/>
      <c r="I24" s="5"/>
      <c r="J24" s="5"/>
      <c r="K24" s="5"/>
      <c r="L24" s="3"/>
      <c r="M24" s="3"/>
      <c r="N24" s="5"/>
      <c r="O24" s="6"/>
      <c r="P24" s="6"/>
      <c r="Q24" s="5"/>
      <c r="R24" s="5"/>
      <c r="S24" s="5"/>
      <c r="T24" s="5"/>
      <c r="V24" s="73"/>
      <c r="W24" s="65"/>
      <c r="X24" s="65"/>
      <c r="Y24" s="66"/>
      <c r="AB24" s="12"/>
      <c r="AC24" s="12"/>
      <c r="AD24" s="12"/>
      <c r="AE24" s="12"/>
      <c r="AF24" s="12"/>
      <c r="AG24" s="12"/>
      <c r="AH24" s="12"/>
      <c r="AI24" s="12"/>
      <c r="AJ24" s="12"/>
      <c r="AK24" s="12"/>
      <c r="AL24" s="12"/>
      <c r="AM24" s="12"/>
      <c r="AN24" s="12"/>
    </row>
    <row r="25" spans="2:40" s="4" customFormat="1" ht="18" customHeight="1" x14ac:dyDescent="0.25">
      <c r="B25" s="82"/>
      <c r="F25" s="190" t="s">
        <v>12</v>
      </c>
      <c r="G25" s="52" t="s">
        <v>35</v>
      </c>
      <c r="H25" s="39" t="s">
        <v>34</v>
      </c>
      <c r="I25" s="51" t="s">
        <v>35</v>
      </c>
      <c r="J25" s="40" t="s">
        <v>34</v>
      </c>
      <c r="K25" s="51" t="s">
        <v>35</v>
      </c>
      <c r="L25" s="40" t="s">
        <v>34</v>
      </c>
      <c r="M25" s="51" t="s">
        <v>35</v>
      </c>
      <c r="N25" s="40" t="s">
        <v>34</v>
      </c>
      <c r="O25" s="51" t="s">
        <v>35</v>
      </c>
      <c r="P25" s="40" t="s">
        <v>34</v>
      </c>
      <c r="Q25" s="51" t="s">
        <v>35</v>
      </c>
      <c r="R25" s="40" t="s">
        <v>34</v>
      </c>
      <c r="S25" s="257" t="s">
        <v>11</v>
      </c>
      <c r="T25" s="258"/>
      <c r="V25" s="75"/>
      <c r="W25" s="64"/>
      <c r="X25" s="64" t="s">
        <v>56</v>
      </c>
    </row>
    <row r="26" spans="2:40" s="4" customFormat="1" ht="18" customHeight="1" x14ac:dyDescent="0.25">
      <c r="B26" s="82"/>
      <c r="F26" s="191"/>
      <c r="G26" s="209" t="s">
        <v>8</v>
      </c>
      <c r="H26" s="209"/>
      <c r="I26" s="193" t="s">
        <v>9</v>
      </c>
      <c r="J26" s="194"/>
      <c r="K26" s="209" t="s">
        <v>9</v>
      </c>
      <c r="L26" s="209"/>
      <c r="M26" s="193" t="s">
        <v>15</v>
      </c>
      <c r="N26" s="194"/>
      <c r="O26" s="193" t="s">
        <v>15</v>
      </c>
      <c r="P26" s="194"/>
      <c r="Q26" s="193" t="s">
        <v>15</v>
      </c>
      <c r="R26" s="194"/>
      <c r="S26" s="246"/>
      <c r="T26" s="247"/>
      <c r="V26" s="75"/>
      <c r="W26" s="64"/>
      <c r="X26" s="157" t="s">
        <v>790</v>
      </c>
      <c r="Y26" s="158"/>
      <c r="Z26" s="158"/>
      <c r="AA26" s="158"/>
      <c r="AB26" s="158"/>
      <c r="AC26" s="158"/>
      <c r="AD26" s="158"/>
      <c r="AE26" s="158"/>
      <c r="AF26" s="158"/>
      <c r="AG26" s="158"/>
      <c r="AH26" s="158"/>
      <c r="AI26" s="158"/>
      <c r="AJ26" s="158"/>
      <c r="AK26" s="158"/>
      <c r="AL26" s="158"/>
    </row>
    <row r="27" spans="2:40" s="4" customFormat="1" ht="18" customHeight="1" x14ac:dyDescent="0.25">
      <c r="B27" s="82"/>
      <c r="F27" s="191"/>
      <c r="G27" s="209" t="s">
        <v>16</v>
      </c>
      <c r="H27" s="209"/>
      <c r="I27" s="193" t="s">
        <v>1</v>
      </c>
      <c r="J27" s="194"/>
      <c r="K27" s="209" t="s">
        <v>16</v>
      </c>
      <c r="L27" s="209"/>
      <c r="M27" s="193" t="s">
        <v>1</v>
      </c>
      <c r="N27" s="194"/>
      <c r="O27" s="209" t="s">
        <v>17</v>
      </c>
      <c r="P27" s="209"/>
      <c r="Q27" s="193" t="s">
        <v>0</v>
      </c>
      <c r="R27" s="194"/>
      <c r="S27" s="246"/>
      <c r="T27" s="247"/>
      <c r="V27" s="75"/>
      <c r="W27" s="64"/>
      <c r="X27" s="157"/>
      <c r="Y27" s="158"/>
      <c r="Z27" s="158"/>
      <c r="AA27" s="158"/>
      <c r="AB27" s="158"/>
      <c r="AC27" s="158"/>
      <c r="AD27" s="158"/>
      <c r="AE27" s="158"/>
      <c r="AF27" s="158"/>
      <c r="AG27" s="158"/>
      <c r="AH27" s="158"/>
      <c r="AI27" s="158"/>
      <c r="AJ27" s="158"/>
      <c r="AK27" s="158"/>
      <c r="AL27" s="158"/>
    </row>
    <row r="28" spans="2:40" s="4" customFormat="1" ht="18" customHeight="1" x14ac:dyDescent="0.25">
      <c r="B28" s="82"/>
      <c r="F28" s="191"/>
      <c r="G28" s="168">
        <f>O20+R20-170</f>
        <v>270</v>
      </c>
      <c r="H28" s="168"/>
      <c r="I28" s="175">
        <f>L20+O20-170</f>
        <v>300</v>
      </c>
      <c r="J28" s="169"/>
      <c r="K28" s="168">
        <f>L20+R20-170</f>
        <v>300</v>
      </c>
      <c r="L28" s="168"/>
      <c r="M28" s="175">
        <f>I20+O20-170</f>
        <v>300</v>
      </c>
      <c r="N28" s="169"/>
      <c r="O28" s="168">
        <f>I20+R20-170</f>
        <v>300</v>
      </c>
      <c r="P28" s="168"/>
      <c r="Q28" s="175">
        <f>I20+L20-170</f>
        <v>330</v>
      </c>
      <c r="R28" s="169"/>
      <c r="T28" s="22"/>
      <c r="V28" s="75"/>
      <c r="W28" s="64"/>
      <c r="X28" s="157"/>
      <c r="Y28" s="158"/>
      <c r="Z28" s="158"/>
      <c r="AA28" s="158"/>
      <c r="AB28" s="158"/>
      <c r="AC28" s="158"/>
      <c r="AD28" s="158"/>
      <c r="AE28" s="158"/>
      <c r="AF28" s="158"/>
      <c r="AG28" s="158"/>
      <c r="AH28" s="158"/>
      <c r="AI28" s="158"/>
      <c r="AJ28" s="158"/>
      <c r="AK28" s="158"/>
      <c r="AL28" s="158"/>
    </row>
    <row r="29" spans="2:40" s="4" customFormat="1" ht="18" customHeight="1" x14ac:dyDescent="0.25">
      <c r="B29" s="82"/>
      <c r="F29" s="192"/>
      <c r="G29" s="171"/>
      <c r="H29" s="171"/>
      <c r="I29" s="174"/>
      <c r="J29" s="172"/>
      <c r="K29" s="171"/>
      <c r="L29" s="171"/>
      <c r="M29" s="174"/>
      <c r="N29" s="172"/>
      <c r="O29" s="171"/>
      <c r="P29" s="171"/>
      <c r="Q29" s="174"/>
      <c r="R29" s="172"/>
      <c r="S29" s="23"/>
      <c r="T29" s="24"/>
      <c r="V29" s="75"/>
      <c r="W29" s="64"/>
      <c r="X29" s="157"/>
      <c r="Y29" s="158"/>
      <c r="Z29" s="158"/>
      <c r="AA29" s="158"/>
      <c r="AB29" s="158"/>
      <c r="AC29" s="158"/>
      <c r="AD29" s="158"/>
      <c r="AE29" s="158"/>
      <c r="AF29" s="158"/>
      <c r="AG29" s="158"/>
      <c r="AH29" s="158"/>
      <c r="AI29" s="158"/>
      <c r="AJ29" s="158"/>
      <c r="AK29" s="158"/>
      <c r="AL29" s="158"/>
    </row>
    <row r="30" spans="2:40" ht="6" customHeight="1" x14ac:dyDescent="0.25">
      <c r="B30" s="80"/>
      <c r="D30" s="7"/>
      <c r="E30" s="7"/>
      <c r="F30" s="6"/>
      <c r="G30" s="6"/>
      <c r="H30" s="5"/>
      <c r="I30" s="5"/>
      <c r="J30" s="5"/>
      <c r="K30" s="5"/>
      <c r="L30" s="3"/>
      <c r="M30" s="3"/>
      <c r="N30" s="5"/>
      <c r="O30" s="6"/>
      <c r="P30" s="6"/>
      <c r="Q30" s="5"/>
      <c r="R30" s="5"/>
      <c r="S30" s="5"/>
      <c r="T30" s="5"/>
      <c r="V30" s="73"/>
      <c r="W30" s="65"/>
      <c r="Y30" s="4"/>
      <c r="Z30" s="4"/>
      <c r="AA30" s="4"/>
      <c r="AB30" s="4"/>
    </row>
    <row r="31" spans="2:40" s="4" customFormat="1" ht="18" customHeight="1" x14ac:dyDescent="0.25">
      <c r="B31" s="82"/>
      <c r="D31" s="184" t="s">
        <v>13</v>
      </c>
      <c r="E31" s="53" t="s">
        <v>35</v>
      </c>
      <c r="F31" s="41" t="s">
        <v>34</v>
      </c>
      <c r="G31" s="54" t="s">
        <v>35</v>
      </c>
      <c r="H31" s="41" t="s">
        <v>34</v>
      </c>
      <c r="I31" s="54" t="s">
        <v>35</v>
      </c>
      <c r="J31" s="41" t="s">
        <v>34</v>
      </c>
      <c r="K31" s="54" t="s">
        <v>35</v>
      </c>
      <c r="L31" s="41" t="s">
        <v>34</v>
      </c>
      <c r="M31" s="225" t="s">
        <v>11</v>
      </c>
      <c r="N31" s="226"/>
      <c r="O31" s="220" t="s">
        <v>14</v>
      </c>
      <c r="P31" s="55" t="s">
        <v>35</v>
      </c>
      <c r="Q31" s="42" t="s">
        <v>34</v>
      </c>
      <c r="R31" s="43"/>
      <c r="S31" s="223" t="s">
        <v>11</v>
      </c>
      <c r="T31" s="224"/>
      <c r="V31" s="75"/>
      <c r="W31" s="64"/>
      <c r="AJ31" s="5"/>
      <c r="AK31" s="219"/>
      <c r="AL31" s="219"/>
      <c r="AM31" s="219"/>
    </row>
    <row r="32" spans="2:40" ht="18" customHeight="1" x14ac:dyDescent="0.25">
      <c r="B32" s="80"/>
      <c r="D32" s="185"/>
      <c r="E32" s="187" t="s">
        <v>15</v>
      </c>
      <c r="F32" s="187"/>
      <c r="G32" s="188" t="s">
        <v>9</v>
      </c>
      <c r="H32" s="189"/>
      <c r="I32" s="187" t="s">
        <v>15</v>
      </c>
      <c r="J32" s="189"/>
      <c r="K32" s="188" t="s">
        <v>15</v>
      </c>
      <c r="L32" s="189"/>
      <c r="M32" s="210"/>
      <c r="N32" s="211"/>
      <c r="O32" s="221"/>
      <c r="P32" s="213" t="s">
        <v>18</v>
      </c>
      <c r="Q32" s="213"/>
      <c r="R32" s="214"/>
      <c r="T32" s="15"/>
      <c r="V32" s="73"/>
      <c r="W32" s="65"/>
      <c r="Y32" s="4"/>
      <c r="Z32" s="4"/>
      <c r="AA32" s="4"/>
      <c r="AB32" s="4"/>
      <c r="AJ32" s="5"/>
      <c r="AK32" s="219"/>
      <c r="AL32" s="219"/>
      <c r="AM32" s="219"/>
    </row>
    <row r="33" spans="2:39" ht="18" customHeight="1" x14ac:dyDescent="0.25">
      <c r="B33" s="80"/>
      <c r="D33" s="185"/>
      <c r="E33" s="187" t="s">
        <v>8</v>
      </c>
      <c r="F33" s="187"/>
      <c r="G33" s="188" t="s">
        <v>8</v>
      </c>
      <c r="H33" s="189"/>
      <c r="I33" s="187" t="s">
        <v>9</v>
      </c>
      <c r="J33" s="187"/>
      <c r="K33" s="188" t="s">
        <v>9</v>
      </c>
      <c r="L33" s="189"/>
      <c r="M33" s="210"/>
      <c r="N33" s="211"/>
      <c r="O33" s="221"/>
      <c r="P33" s="217" t="s">
        <v>8</v>
      </c>
      <c r="Q33" s="217"/>
      <c r="R33" s="218"/>
      <c r="T33" s="15"/>
      <c r="V33" s="73"/>
      <c r="W33" s="65"/>
      <c r="Y33" s="4"/>
      <c r="Z33" s="4"/>
      <c r="AA33" s="4"/>
      <c r="AB33" s="4"/>
      <c r="AJ33" s="5"/>
      <c r="AK33" s="219"/>
      <c r="AL33" s="219"/>
      <c r="AM33" s="219"/>
    </row>
    <row r="34" spans="2:39" ht="18" customHeight="1" x14ac:dyDescent="0.25">
      <c r="B34" s="80"/>
      <c r="D34" s="185"/>
      <c r="E34" s="187" t="s">
        <v>16</v>
      </c>
      <c r="F34" s="187"/>
      <c r="G34" s="188" t="s">
        <v>16</v>
      </c>
      <c r="H34" s="189"/>
      <c r="I34" s="187" t="s">
        <v>1</v>
      </c>
      <c r="J34" s="187"/>
      <c r="K34" s="188" t="s">
        <v>16</v>
      </c>
      <c r="L34" s="189"/>
      <c r="M34" s="18"/>
      <c r="N34" s="19"/>
      <c r="O34" s="221"/>
      <c r="P34" s="213" t="s">
        <v>10</v>
      </c>
      <c r="Q34" s="213"/>
      <c r="R34" s="214"/>
      <c r="T34" s="15"/>
      <c r="V34" s="73"/>
      <c r="W34" s="65"/>
      <c r="Y34" s="4"/>
      <c r="Z34" s="4"/>
      <c r="AA34" s="4"/>
      <c r="AB34" s="4"/>
      <c r="AJ34" s="5"/>
      <c r="AK34" s="5"/>
      <c r="AL34" s="6"/>
      <c r="AM34" s="6"/>
    </row>
    <row r="35" spans="2:39" ht="18" customHeight="1" x14ac:dyDescent="0.3">
      <c r="B35" s="80"/>
      <c r="D35" s="186"/>
      <c r="E35" s="195">
        <f>I20+O20+R20-340</f>
        <v>350</v>
      </c>
      <c r="F35" s="195"/>
      <c r="G35" s="196">
        <f>L20+O20+R20-340</f>
        <v>350</v>
      </c>
      <c r="H35" s="197"/>
      <c r="I35" s="195">
        <f>I20+L20+R20-340</f>
        <v>380</v>
      </c>
      <c r="J35" s="195"/>
      <c r="K35" s="215">
        <f>I20+L20+R20-340</f>
        <v>380</v>
      </c>
      <c r="L35" s="216"/>
      <c r="M35" s="20"/>
      <c r="N35" s="21"/>
      <c r="O35" s="222"/>
      <c r="P35" s="296">
        <f>I20+L20+O20+R20-520</f>
        <v>420</v>
      </c>
      <c r="Q35" s="296"/>
      <c r="R35" s="297"/>
      <c r="S35" s="16"/>
      <c r="T35" s="17"/>
      <c r="V35" s="73"/>
      <c r="W35" s="65"/>
      <c r="Y35" s="67"/>
      <c r="Z35" s="67"/>
      <c r="AA35" s="4"/>
      <c r="AB35" s="4"/>
      <c r="AJ35" s="5"/>
      <c r="AK35" s="212"/>
      <c r="AL35" s="212"/>
      <c r="AM35" s="212"/>
    </row>
    <row r="36" spans="2:39" ht="6" customHeight="1" x14ac:dyDescent="0.25">
      <c r="B36" s="80"/>
      <c r="D36" s="7"/>
      <c r="O36" s="6"/>
      <c r="P36" s="6"/>
      <c r="Q36" s="5"/>
      <c r="R36" s="5"/>
      <c r="S36" s="5"/>
      <c r="T36" s="5"/>
      <c r="V36" s="73"/>
      <c r="W36" s="65"/>
      <c r="Y36" s="4"/>
      <c r="Z36" s="4"/>
      <c r="AA36" s="4"/>
      <c r="AB36" s="4"/>
    </row>
    <row r="37" spans="2:39" s="12" customFormat="1" ht="18" customHeight="1" x14ac:dyDescent="0.25">
      <c r="B37" s="81"/>
      <c r="D37" s="133" t="s">
        <v>786</v>
      </c>
      <c r="E37" s="31"/>
      <c r="F37" s="31"/>
      <c r="G37" s="31"/>
      <c r="H37" s="31"/>
      <c r="I37" s="31"/>
      <c r="J37" s="31"/>
      <c r="K37" s="31"/>
      <c r="L37" s="31"/>
      <c r="M37" s="31"/>
      <c r="N37" s="31"/>
      <c r="O37" s="31"/>
      <c r="P37" s="31"/>
      <c r="Q37" s="31"/>
      <c r="R37" s="176" t="s">
        <v>49</v>
      </c>
      <c r="S37" s="177"/>
      <c r="T37" s="178"/>
      <c r="V37" s="74"/>
      <c r="W37" s="86"/>
      <c r="X37" s="71" t="s">
        <v>785</v>
      </c>
      <c r="Y37" s="71"/>
      <c r="Z37" s="71"/>
      <c r="AA37" s="71"/>
      <c r="AB37" s="71"/>
      <c r="AC37" s="71"/>
      <c r="AD37" s="71"/>
      <c r="AE37" s="71"/>
      <c r="AF37" s="71"/>
    </row>
    <row r="38" spans="2:39" s="4" customFormat="1" ht="18" customHeight="1" x14ac:dyDescent="0.25">
      <c r="B38" s="82"/>
      <c r="D38" s="179" t="s">
        <v>62</v>
      </c>
      <c r="E38" s="180"/>
      <c r="F38" s="180"/>
      <c r="G38" s="180"/>
      <c r="H38" s="180"/>
      <c r="I38" s="180"/>
      <c r="J38" s="180"/>
      <c r="K38" s="180"/>
      <c r="L38" s="180"/>
      <c r="M38" s="180"/>
      <c r="N38" s="180"/>
      <c r="O38" s="180"/>
      <c r="P38" s="180"/>
      <c r="Q38" s="181"/>
      <c r="R38" s="30" t="s">
        <v>6</v>
      </c>
      <c r="S38" s="250">
        <f>IF(F17="☑️",170,IF(OR(I17="☑️",L17="☑️"),250,IF(OR(O17="☑️",R17="☑️"),220,IF(G25="☑️",270,IF(OR(I25="☑️",K25="☑️",M25="☑️",O25="☑️"),300,IF(Q25="☑️",330,IF(OR(E31="☑️",G31="☑️"),350,IF(OR(I31="☑️",K31="☑️"),380,IF(P31="☑️",420,0)))))))))</f>
        <v>0</v>
      </c>
      <c r="T38" s="251"/>
      <c r="V38" s="75"/>
      <c r="W38" s="64"/>
      <c r="X38" s="68" t="s">
        <v>55</v>
      </c>
      <c r="Y38" s="69"/>
      <c r="Z38" s="69"/>
      <c r="AA38" s="69"/>
      <c r="AB38" s="69"/>
      <c r="AC38" s="69"/>
      <c r="AD38" s="69"/>
      <c r="AE38" s="69"/>
      <c r="AF38" s="69"/>
      <c r="AG38" s="69"/>
      <c r="AH38" s="69"/>
      <c r="AI38" s="69"/>
      <c r="AJ38" s="69"/>
    </row>
    <row r="39" spans="2:39" s="4" customFormat="1" ht="18" customHeight="1" x14ac:dyDescent="0.25">
      <c r="B39" s="82"/>
      <c r="D39" s="92" t="s">
        <v>35</v>
      </c>
      <c r="E39" s="46" t="s">
        <v>80</v>
      </c>
      <c r="F39" s="13"/>
      <c r="G39" s="13"/>
      <c r="H39" s="13"/>
      <c r="I39" s="13"/>
      <c r="J39" s="13"/>
      <c r="K39" s="13"/>
      <c r="L39" s="8"/>
      <c r="M39" s="13"/>
      <c r="N39" s="9"/>
      <c r="O39" s="25"/>
      <c r="P39" s="182" t="s">
        <v>25</v>
      </c>
      <c r="Q39" s="183"/>
      <c r="R39" s="14" t="s">
        <v>6</v>
      </c>
      <c r="S39" s="238" t="str">
        <f>IF(D39="☑️",-50,"")</f>
        <v/>
      </c>
      <c r="T39" s="239"/>
      <c r="V39" s="75"/>
      <c r="W39" s="64"/>
      <c r="Y39" s="69"/>
      <c r="Z39" s="69"/>
      <c r="AA39" s="69"/>
      <c r="AB39" s="69"/>
      <c r="AC39" s="69"/>
      <c r="AD39" s="69"/>
      <c r="AE39" s="69"/>
      <c r="AF39" s="69"/>
      <c r="AG39" s="69"/>
      <c r="AH39" s="69"/>
      <c r="AI39" s="69"/>
      <c r="AJ39" s="69"/>
    </row>
    <row r="40" spans="2:39" s="4" customFormat="1" ht="18" customHeight="1" x14ac:dyDescent="0.25">
      <c r="B40" s="82"/>
      <c r="D40" s="93" t="str">
        <f>IFERROR(IF(I13="Macau","☑️","▢"),"▢")</f>
        <v>▢</v>
      </c>
      <c r="E40" s="46" t="str">
        <f>IF(D40="▢","Compléte ton adresse dans le cadre E ci-dessous. Si macaudais.e, ta réduction est automatique","Je réside à Macau (sur justificatif : attestation d'assurance...)")</f>
        <v>Compléte ton adresse dans le cadre E ci-dessous. Si macaudais.e, ta réduction est automatique</v>
      </c>
      <c r="F40" s="13"/>
      <c r="G40" s="13"/>
      <c r="H40" s="13"/>
      <c r="I40" s="13"/>
      <c r="J40" s="13"/>
      <c r="K40" s="13"/>
      <c r="L40" s="8"/>
      <c r="M40" s="13"/>
      <c r="N40" s="9"/>
      <c r="O40" s="26"/>
      <c r="P40" s="182" t="s">
        <v>26</v>
      </c>
      <c r="Q40" s="183"/>
      <c r="R40" s="14" t="s">
        <v>6</v>
      </c>
      <c r="S40" s="238" t="str">
        <f>IF(D40="☑️",-20,"")</f>
        <v/>
      </c>
      <c r="T40" s="239"/>
      <c r="V40" s="75"/>
      <c r="W40" s="64"/>
      <c r="X40" s="69"/>
      <c r="Y40" s="69"/>
      <c r="Z40" s="69"/>
      <c r="AA40" s="69"/>
      <c r="AB40" s="69"/>
      <c r="AC40" s="69"/>
      <c r="AD40" s="69"/>
      <c r="AE40" s="69"/>
      <c r="AF40" s="69"/>
      <c r="AG40" s="69"/>
      <c r="AH40" s="69"/>
      <c r="AI40" s="69"/>
      <c r="AJ40" s="69"/>
    </row>
    <row r="41" spans="2:39" s="4" customFormat="1" ht="18" customHeight="1" x14ac:dyDescent="0.25">
      <c r="B41" s="82"/>
      <c r="D41" s="93" t="str" cm="1">
        <f t="array" aca="1" ref="D41" ca="1">IFERROR(_xlfn.IFS(AND(VLOOKUP($S$6,Data!A1:K376,11,FALSE)="OUI",T9&lt;=X41),"☑️",AND(VLOOKUP($S$6,Data!A1:K376,11,FALSE)="EC",T9&lt;=X41),"☑️"),"▢")</f>
        <v>▢</v>
      </c>
      <c r="E41" s="46" t="str">
        <f>"Je renouvelle mon adhésion (déjà adhérent.e en "&amp;Data!N1-1&amp;"/"&amp;Data!N1&amp;")"&amp;" jusqu'au samedi 25 juillet"</f>
        <v>Je renouvelle mon adhésion (déjà adhérent.e en 2025/2026) jusqu'au samedi 25 juillet</v>
      </c>
      <c r="F41" s="13"/>
      <c r="G41" s="13"/>
      <c r="H41" s="13"/>
      <c r="I41" s="13"/>
      <c r="J41" s="13"/>
      <c r="K41" s="13"/>
      <c r="L41" s="13"/>
      <c r="M41" s="13"/>
      <c r="N41" s="9"/>
      <c r="O41" s="26"/>
      <c r="P41" s="182" t="s">
        <v>26</v>
      </c>
      <c r="Q41" s="183"/>
      <c r="R41" s="14" t="s">
        <v>6</v>
      </c>
      <c r="S41" s="238" t="str">
        <f ca="1">IF(D41="☑️",-20,"")</f>
        <v/>
      </c>
      <c r="T41" s="239"/>
      <c r="V41" s="75"/>
      <c r="W41" s="64"/>
      <c r="X41" s="326">
        <v>46228</v>
      </c>
      <c r="Y41" s="326"/>
      <c r="Z41" s="69"/>
      <c r="AA41" s="69"/>
      <c r="AB41" s="69"/>
      <c r="AC41" s="69"/>
      <c r="AD41" s="69"/>
      <c r="AE41" s="69"/>
      <c r="AF41" s="69"/>
      <c r="AG41" s="69"/>
      <c r="AH41" s="69"/>
      <c r="AI41" s="69"/>
      <c r="AJ41" s="69"/>
    </row>
    <row r="42" spans="2:39" s="4" customFormat="1" ht="18" customHeight="1" x14ac:dyDescent="0.25">
      <c r="B42" s="82"/>
      <c r="D42" s="92" t="s">
        <v>35</v>
      </c>
      <c r="E42" s="46" t="s">
        <v>77</v>
      </c>
      <c r="F42" s="13"/>
      <c r="G42" s="13"/>
      <c r="H42" s="13"/>
      <c r="I42" s="13"/>
      <c r="J42" s="13"/>
      <c r="K42" s="13"/>
      <c r="L42" s="13"/>
      <c r="M42" s="244" t="s">
        <v>817</v>
      </c>
      <c r="N42" s="244"/>
      <c r="O42" s="245"/>
      <c r="P42" s="182" t="s">
        <v>26</v>
      </c>
      <c r="Q42" s="183"/>
      <c r="R42" s="14" t="s">
        <v>6</v>
      </c>
      <c r="S42" s="238" t="str">
        <f t="shared" ref="S42" si="0">IF(D42="☑️",-20,"")</f>
        <v/>
      </c>
      <c r="T42" s="239"/>
      <c r="V42" s="75"/>
      <c r="W42" s="64"/>
      <c r="X42" s="1"/>
    </row>
    <row r="43" spans="2:39" s="4" customFormat="1" ht="18" customHeight="1" x14ac:dyDescent="0.25">
      <c r="B43" s="82"/>
      <c r="D43" s="92" t="s">
        <v>35</v>
      </c>
      <c r="E43" s="46" t="s">
        <v>1416</v>
      </c>
      <c r="F43" s="44"/>
      <c r="G43" s="44"/>
      <c r="H43" s="44"/>
      <c r="I43" s="44"/>
      <c r="J43" s="44"/>
      <c r="K43" s="44"/>
      <c r="L43" s="44"/>
      <c r="M43" s="44"/>
      <c r="N43" s="44"/>
      <c r="O43" s="45"/>
      <c r="P43" s="182" t="s">
        <v>27</v>
      </c>
      <c r="Q43" s="183"/>
      <c r="R43" s="14" t="s">
        <v>6</v>
      </c>
      <c r="S43" s="238" t="str">
        <f>IF(D43="☑️",-10,"")</f>
        <v/>
      </c>
      <c r="T43" s="239"/>
      <c r="V43" s="75"/>
      <c r="W43" s="64"/>
      <c r="X43" s="1"/>
    </row>
    <row r="44" spans="2:39" s="4" customFormat="1" ht="18" customHeight="1" x14ac:dyDescent="0.25">
      <c r="B44" s="82"/>
      <c r="D44" s="92" t="s">
        <v>35</v>
      </c>
      <c r="E44" s="46" t="str">
        <f>"Je serai un.e nouveau.elle membre "&amp;Data!N1&amp;"/"&amp;Data!P1&amp;" et je me suis inscrit.e aux cours de juillet dernier."</f>
        <v>Je serai un.e nouveau.elle membre 2026/2027 et je me suis inscrit.e aux cours de juillet dernier.</v>
      </c>
      <c r="F44" s="44"/>
      <c r="G44" s="44"/>
      <c r="H44" s="44"/>
      <c r="I44" s="44"/>
      <c r="J44" s="44"/>
      <c r="K44" s="44"/>
      <c r="L44" s="44"/>
      <c r="M44" s="44"/>
      <c r="N44" s="44"/>
      <c r="O44" s="45"/>
      <c r="P44" s="182" t="s">
        <v>27</v>
      </c>
      <c r="Q44" s="183"/>
      <c r="R44" s="14" t="s">
        <v>6</v>
      </c>
      <c r="S44" s="238" t="str">
        <f>IF(D44="☑️",-10,"")</f>
        <v/>
      </c>
      <c r="T44" s="239"/>
      <c r="V44" s="75"/>
      <c r="W44" s="64"/>
      <c r="X44" s="1"/>
    </row>
    <row r="45" spans="2:39" s="4" customFormat="1" ht="18" customHeight="1" x14ac:dyDescent="0.25">
      <c r="B45" s="82"/>
      <c r="D45" s="93" t="str">
        <f>IF(OR(G45&lt;&gt;"▢",J45&lt;&gt;"▢"),"☑️","")</f>
        <v/>
      </c>
      <c r="E45" s="198" t="s">
        <v>816</v>
      </c>
      <c r="F45" s="198"/>
      <c r="G45" s="60" t="s">
        <v>35</v>
      </c>
      <c r="H45" s="295" t="s">
        <v>45</v>
      </c>
      <c r="I45" s="295"/>
      <c r="J45" s="60" t="s">
        <v>35</v>
      </c>
      <c r="K45" s="46" t="s">
        <v>36</v>
      </c>
      <c r="L45" s="13"/>
      <c r="M45" s="46"/>
      <c r="N45" s="47" t="s">
        <v>46</v>
      </c>
      <c r="O45" s="62" t="s">
        <v>35</v>
      </c>
      <c r="P45" s="248" t="s">
        <v>31</v>
      </c>
      <c r="Q45" s="249"/>
      <c r="R45" s="14" t="s">
        <v>6</v>
      </c>
      <c r="S45" s="240">
        <f>IF(AND(G45&lt;&gt;"▢",J45&lt;&gt;"▢"),(G45+J45)*10-5,IFERROR(G45*10-5,0)+IFERROR(J45*10-5,0))</f>
        <v>0</v>
      </c>
      <c r="T45" s="241"/>
      <c r="V45" s="75"/>
      <c r="W45" s="64"/>
      <c r="X45" s="68" t="s">
        <v>57</v>
      </c>
    </row>
    <row r="46" spans="2:39" s="1" customFormat="1" ht="20.25" customHeight="1" x14ac:dyDescent="0.25">
      <c r="B46" s="83"/>
      <c r="D46" s="27"/>
      <c r="E46" s="27"/>
      <c r="O46" s="28"/>
      <c r="P46" s="28"/>
      <c r="Q46" s="36" t="str">
        <f>"↪ Voici le montant total de ton adhésion** à régler pour la saison "&amp;Data!N1&amp;" / "&amp;Data!P1</f>
        <v>↪ Voici le montant total de ton adhésion** à régler pour la saison 2026 / 2027</v>
      </c>
      <c r="R46" s="29" t="s">
        <v>6</v>
      </c>
      <c r="S46" s="236">
        <f ca="1">SUM(S38:T45)</f>
        <v>0</v>
      </c>
      <c r="T46" s="237"/>
      <c r="V46" s="76"/>
      <c r="W46" s="87"/>
      <c r="Y46" s="4"/>
      <c r="Z46" s="4"/>
      <c r="AA46" s="4"/>
      <c r="AB46" s="4"/>
    </row>
    <row r="47" spans="2:39" ht="6" customHeight="1" x14ac:dyDescent="0.25">
      <c r="B47" s="80"/>
      <c r="V47" s="73"/>
      <c r="W47" s="65"/>
      <c r="X47" s="1"/>
      <c r="Y47" s="4"/>
      <c r="Z47" s="4"/>
      <c r="AA47" s="4"/>
      <c r="AB47" s="4"/>
    </row>
    <row r="48" spans="2:39" s="1" customFormat="1" ht="18" customHeight="1" x14ac:dyDescent="0.25">
      <c r="B48" s="83"/>
      <c r="D48" s="132" t="s">
        <v>788</v>
      </c>
      <c r="E48" s="31"/>
      <c r="F48" s="31"/>
      <c r="G48" s="31"/>
      <c r="H48" s="31"/>
      <c r="I48" s="31"/>
      <c r="J48" s="31"/>
      <c r="K48" s="31"/>
      <c r="L48" s="31"/>
      <c r="M48" s="31"/>
      <c r="N48" s="31"/>
      <c r="O48" s="31"/>
      <c r="P48" s="31"/>
      <c r="Q48" s="31"/>
      <c r="R48" s="31"/>
      <c r="S48" s="31"/>
      <c r="T48" s="32"/>
      <c r="V48" s="76"/>
      <c r="W48" s="87"/>
      <c r="X48" s="68" t="s">
        <v>787</v>
      </c>
      <c r="Y48" s="91"/>
      <c r="Z48" s="91"/>
      <c r="AA48" s="91"/>
      <c r="AB48" s="91"/>
      <c r="AC48" s="91"/>
      <c r="AD48" s="91"/>
      <c r="AE48" s="91"/>
      <c r="AF48" s="91"/>
      <c r="AG48" s="91"/>
      <c r="AH48" s="91"/>
      <c r="AI48" s="91"/>
      <c r="AJ48" s="91"/>
      <c r="AK48" s="91"/>
      <c r="AL48" s="91"/>
      <c r="AM48" s="91"/>
    </row>
    <row r="49" spans="2:41" ht="6" customHeight="1" x14ac:dyDescent="0.25">
      <c r="B49" s="80"/>
      <c r="D49" s="3"/>
      <c r="E49" s="3"/>
      <c r="V49" s="73"/>
      <c r="W49" s="65"/>
      <c r="X49" s="68"/>
      <c r="Y49" s="91"/>
      <c r="Z49" s="91"/>
      <c r="AA49" s="91"/>
      <c r="AB49" s="91"/>
      <c r="AC49" s="91"/>
      <c r="AD49" s="91"/>
      <c r="AE49" s="91"/>
      <c r="AF49" s="91"/>
      <c r="AG49" s="91"/>
      <c r="AH49" s="91"/>
      <c r="AI49" s="91"/>
      <c r="AJ49" s="91"/>
      <c r="AK49" s="91"/>
      <c r="AL49" s="91"/>
      <c r="AM49" s="91"/>
    </row>
    <row r="50" spans="2:41" ht="12" customHeight="1" x14ac:dyDescent="0.25">
      <c r="B50" s="80"/>
      <c r="D50" s="291" t="s">
        <v>28</v>
      </c>
      <c r="E50" s="50" t="str">
        <f>IF(E52&gt;0,"Esp. ☑️","Esp. ▢")</f>
        <v>Esp. ▢</v>
      </c>
      <c r="F50" s="50" t="str">
        <f>IF(F52&gt;0,"Ancv ☑️","Ancv ▢")</f>
        <v>Ancv ▢</v>
      </c>
      <c r="G50" s="50" t="str">
        <f>IF(G52&gt;0,"Chq ☑️","Chq ▢")</f>
        <v>Chq ▢</v>
      </c>
      <c r="H50" s="50" t="str">
        <f t="shared" ref="H50:O50" si="1">IF(H52&gt;0,"Chq ☑️","Chq ▢")</f>
        <v>Chq ▢</v>
      </c>
      <c r="I50" s="50" t="str">
        <f t="shared" si="1"/>
        <v>Chq ▢</v>
      </c>
      <c r="J50" s="50" t="str">
        <f t="shared" si="1"/>
        <v>Chq ▢</v>
      </c>
      <c r="K50" s="50" t="str">
        <f t="shared" si="1"/>
        <v>Chq ▢</v>
      </c>
      <c r="L50" s="50" t="str">
        <f t="shared" si="1"/>
        <v>Chq ▢</v>
      </c>
      <c r="M50" s="50" t="str">
        <f t="shared" si="1"/>
        <v>Chq ▢</v>
      </c>
      <c r="N50" s="50" t="str">
        <f t="shared" si="1"/>
        <v>Chq ▢</v>
      </c>
      <c r="O50" s="50" t="str">
        <f t="shared" si="1"/>
        <v>Chq ▢</v>
      </c>
      <c r="P50" s="242" t="str">
        <f ca="1">IF(P52&gt;S46,"Oups ! C'est trop",IF(SUM(E52:O52)&lt;S46,"Il reste à régler...",IF(S46=P52,"Total OK","Total")))</f>
        <v>Total OK</v>
      </c>
      <c r="Q50" s="227" t="s">
        <v>29</v>
      </c>
      <c r="R50" s="228"/>
      <c r="S50" s="228"/>
      <c r="T50" s="229"/>
      <c r="V50" s="73"/>
      <c r="W50" s="65"/>
      <c r="X50" s="64" t="s">
        <v>61</v>
      </c>
      <c r="Y50" s="4"/>
      <c r="Z50" s="4"/>
      <c r="AA50" s="4"/>
      <c r="AB50" s="4"/>
      <c r="AC50" s="4"/>
      <c r="AD50" s="4"/>
      <c r="AE50" s="4"/>
      <c r="AF50" s="4"/>
      <c r="AG50" s="4"/>
      <c r="AH50" s="4"/>
      <c r="AI50" s="4"/>
      <c r="AJ50" s="4"/>
      <c r="AK50" s="4"/>
      <c r="AL50" s="4"/>
      <c r="AM50" s="4"/>
    </row>
    <row r="51" spans="2:41" ht="12" customHeight="1" x14ac:dyDescent="0.25">
      <c r="B51" s="80"/>
      <c r="D51" s="292"/>
      <c r="E51" s="48" t="s">
        <v>50</v>
      </c>
      <c r="F51" s="56" t="s">
        <v>53</v>
      </c>
      <c r="G51" s="49">
        <v>46266</v>
      </c>
      <c r="H51" s="49">
        <v>46296</v>
      </c>
      <c r="I51" s="49">
        <v>46327</v>
      </c>
      <c r="J51" s="49">
        <v>46357</v>
      </c>
      <c r="K51" s="49">
        <v>46388</v>
      </c>
      <c r="L51" s="49">
        <v>46419</v>
      </c>
      <c r="M51" s="49">
        <v>46447</v>
      </c>
      <c r="N51" s="49">
        <v>46478</v>
      </c>
      <c r="O51" s="49">
        <v>46508</v>
      </c>
      <c r="P51" s="243"/>
      <c r="Q51" s="230"/>
      <c r="R51" s="231"/>
      <c r="S51" s="231"/>
      <c r="T51" s="232"/>
      <c r="V51" s="73"/>
      <c r="W51" s="65"/>
      <c r="X51" s="64"/>
      <c r="Y51" s="4"/>
      <c r="Z51" s="4"/>
      <c r="AA51" s="4"/>
      <c r="AB51" s="4"/>
      <c r="AC51" s="4"/>
      <c r="AD51" s="4"/>
      <c r="AE51" s="4"/>
      <c r="AF51" s="128">
        <f>G51</f>
        <v>46266</v>
      </c>
      <c r="AG51" s="128">
        <f t="shared" ref="AG51:AN51" si="2">H51</f>
        <v>46296</v>
      </c>
      <c r="AH51" s="128">
        <f t="shared" si="2"/>
        <v>46327</v>
      </c>
      <c r="AI51" s="128">
        <f t="shared" si="2"/>
        <v>46357</v>
      </c>
      <c r="AJ51" s="128">
        <f t="shared" si="2"/>
        <v>46388</v>
      </c>
      <c r="AK51" s="128">
        <f t="shared" si="2"/>
        <v>46419</v>
      </c>
      <c r="AL51" s="128">
        <f t="shared" si="2"/>
        <v>46447</v>
      </c>
      <c r="AM51" s="128">
        <f t="shared" si="2"/>
        <v>46478</v>
      </c>
      <c r="AN51" s="128">
        <f t="shared" si="2"/>
        <v>46508</v>
      </c>
      <c r="AO51" s="128" t="s">
        <v>81</v>
      </c>
    </row>
    <row r="52" spans="2:41" ht="24" customHeight="1" x14ac:dyDescent="0.25">
      <c r="B52" s="80"/>
      <c r="D52" s="293"/>
      <c r="E52" s="120"/>
      <c r="F52" s="120"/>
      <c r="G52" s="120"/>
      <c r="H52" s="120"/>
      <c r="I52" s="120"/>
      <c r="J52" s="120"/>
      <c r="K52" s="120"/>
      <c r="L52" s="120"/>
      <c r="M52" s="120"/>
      <c r="N52" s="120"/>
      <c r="O52" s="120"/>
      <c r="P52" s="155">
        <f ca="1">IF(S46=SUM(E52:O52),SUM(E52:O52),IF(S46&gt;SUM(E52:O52),S46-SUM(E52:O52),IF(S46&lt;SUM(E52:O52),"+ "&amp;(S46-SUM(E52:O52))*-1&amp;" €",SUM(E52:O52))))</f>
        <v>0</v>
      </c>
      <c r="Q52" s="233"/>
      <c r="R52" s="234"/>
      <c r="S52" s="234"/>
      <c r="T52" s="235"/>
      <c r="V52" s="73"/>
      <c r="W52" s="65"/>
      <c r="X52" s="64" t="s">
        <v>58</v>
      </c>
      <c r="Y52" s="88"/>
      <c r="Z52" s="88"/>
      <c r="AA52" s="88"/>
      <c r="AB52" s="88"/>
      <c r="AC52" s="88"/>
      <c r="AD52" s="89"/>
      <c r="AE52" s="89"/>
      <c r="AF52" s="129">
        <f ca="1">IF(S46=0,0,IF(E52+F52=0,50,IF(E52+F52&lt;50,50,VLOOKUP($S46-$E52-$F52,$D77:$M497,2,FALSE))))</f>
        <v>0</v>
      </c>
      <c r="AG52" s="129">
        <f ca="1">IFERROR(IF(E52+F52&lt;50,VLOOKUP($S46-$E52-$F52-50,$D$77:$M$497,2,FALSE),VLOOKUP($S46-$E52-$F52,$D$77:$M$497,3,FALSE)),0)</f>
        <v>0</v>
      </c>
      <c r="AH52" s="129">
        <f ca="1">IFERROR(IF(E52+F52&lt;50,VLOOKUP($S46-$E52-$F52-50,$D$77:$M$497,3,FALSE),VLOOKUP($S46-$E52-$F52,$D$77:$M$497,4,FALSE)),0)</f>
        <v>0</v>
      </c>
      <c r="AI52" s="129">
        <f ca="1">IFERROR(IF(E52+F52&lt;50,VLOOKUP($S46-$E52-$F52-50,$D$77:$M$497,4,FALSE),VLOOKUP($S46-$E52-$F52,$D$77:$M$497,5,FALSE)),0)</f>
        <v>0</v>
      </c>
      <c r="AJ52" s="129">
        <f ca="1">IFERROR(IF(E52+F52&lt;50,VLOOKUP($S46-$E52-$F52-50,$D$77:$M$497,5,FALSE),VLOOKUP($S46-$E52-$F52,$D$77:$M$497,6,FALSE)),0)</f>
        <v>0</v>
      </c>
      <c r="AK52" s="129">
        <f ca="1">IFERROR(IF(E52+F52&lt;50,VLOOKUP($S46-$E52-$F52-50,$D$77:$M$497,6,FALSE),VLOOKUP($S46-$E52-$F52,$D$77:$M$497,7,FALSE)),0)</f>
        <v>0</v>
      </c>
      <c r="AL52" s="129">
        <f ca="1">IFERROR(IF(E52+F52&lt;50,VLOOKUP($S46-$E52-$F52-50,$D$77:$M$497,7,FALSE),VLOOKUP($S46-$E52-$F52,$D$77:$M$497,8,FALSE)),0)</f>
        <v>0</v>
      </c>
      <c r="AM52" s="129">
        <f ca="1">IFERROR(IF(E52+F52&lt;50,VLOOKUP($S46-$E52-$F52-50,$D$77:$M$497,8,FALSE),VLOOKUP($S46-$E52-$F52,$D$77:$M$497,9,FALSE)),0)</f>
        <v>0</v>
      </c>
      <c r="AN52" s="129">
        <f ca="1">IFERROR(IF(E52+F52&lt;50,VLOOKUP($S46-$E52-$F52-50,$D$77:$M$497,9,FALSE),VLOOKUP($S46-$E52-$F52,$D$77:$M$497,10,FALSE)),0)</f>
        <v>0</v>
      </c>
      <c r="AO52" s="130">
        <f ca="1">SUM(AF52:AN52)</f>
        <v>0</v>
      </c>
    </row>
    <row r="53" spans="2:41" ht="6" customHeight="1" x14ac:dyDescent="0.25">
      <c r="B53" s="80"/>
      <c r="D53" s="3"/>
      <c r="E53" s="3"/>
      <c r="V53" s="73"/>
      <c r="W53" s="65"/>
      <c r="X53" s="1"/>
      <c r="Y53" s="4"/>
      <c r="Z53" s="4"/>
      <c r="AA53" s="4"/>
      <c r="AB53" s="4"/>
    </row>
    <row r="54" spans="2:41" s="4" customFormat="1" ht="105" customHeight="1" x14ac:dyDescent="0.25">
      <c r="B54" s="82"/>
      <c r="D54" s="294" t="s">
        <v>82</v>
      </c>
      <c r="E54" s="294"/>
      <c r="F54" s="294"/>
      <c r="G54" s="294"/>
      <c r="H54" s="294"/>
      <c r="I54" s="294"/>
      <c r="J54" s="294"/>
      <c r="K54" s="294"/>
      <c r="L54" s="294"/>
      <c r="M54" s="294"/>
      <c r="N54" s="294"/>
      <c r="O54" s="294"/>
      <c r="P54" s="294"/>
      <c r="Q54" s="294"/>
      <c r="R54" s="294"/>
      <c r="S54" s="294"/>
      <c r="T54" s="294"/>
      <c r="V54" s="75"/>
      <c r="W54" s="64"/>
      <c r="X54" s="64" t="s">
        <v>810</v>
      </c>
      <c r="Y54" s="66"/>
    </row>
    <row r="55" spans="2:41" ht="6" customHeight="1" x14ac:dyDescent="0.25">
      <c r="B55" s="80"/>
      <c r="D55" s="2"/>
      <c r="E55" s="2"/>
      <c r="V55" s="73"/>
      <c r="W55" s="65"/>
      <c r="Y55" s="66"/>
    </row>
    <row r="56" spans="2:41" ht="15" customHeight="1" x14ac:dyDescent="0.25">
      <c r="B56" s="80"/>
      <c r="D56" s="287" t="s">
        <v>30</v>
      </c>
      <c r="E56" s="287"/>
      <c r="F56" s="287"/>
      <c r="G56" s="287"/>
      <c r="H56" s="287"/>
      <c r="I56" s="287"/>
      <c r="J56" s="287"/>
      <c r="K56" s="287"/>
      <c r="L56" s="287"/>
      <c r="M56" s="287"/>
      <c r="N56" s="287"/>
      <c r="O56" s="287"/>
      <c r="P56" s="287"/>
      <c r="Q56" s="287"/>
      <c r="R56" s="287"/>
      <c r="S56" s="287"/>
      <c r="T56" s="287"/>
      <c r="V56" s="73"/>
      <c r="W56" s="65"/>
      <c r="X56" s="157" t="s">
        <v>789</v>
      </c>
      <c r="Y56" s="158"/>
      <c r="Z56" s="158"/>
      <c r="AA56" s="158"/>
      <c r="AB56" s="158"/>
      <c r="AC56" s="158"/>
      <c r="AD56" s="158"/>
      <c r="AE56" s="158"/>
      <c r="AF56" s="158"/>
      <c r="AG56" s="158"/>
      <c r="AH56" s="158"/>
      <c r="AI56" s="158"/>
      <c r="AJ56" s="158"/>
      <c r="AK56" s="158"/>
      <c r="AL56" s="158"/>
      <c r="AM56" s="158"/>
      <c r="AN56" s="158"/>
    </row>
    <row r="57" spans="2:41" x14ac:dyDescent="0.25">
      <c r="B57" s="80"/>
      <c r="D57" s="287" t="s">
        <v>19</v>
      </c>
      <c r="E57" s="287"/>
      <c r="F57" s="287"/>
      <c r="G57" s="287"/>
      <c r="H57" s="287"/>
      <c r="I57" s="287"/>
      <c r="J57" s="287"/>
      <c r="K57" s="287"/>
      <c r="L57" s="287"/>
      <c r="M57" s="287"/>
      <c r="N57" s="287"/>
      <c r="O57" s="287"/>
      <c r="P57" s="287"/>
      <c r="Q57" s="287"/>
      <c r="R57" s="287"/>
      <c r="S57" s="287"/>
      <c r="T57" s="287"/>
      <c r="V57" s="73"/>
      <c r="W57" s="65"/>
      <c r="X57" s="90"/>
      <c r="Y57" s="90"/>
      <c r="Z57" s="90"/>
      <c r="AA57" s="90"/>
      <c r="AB57" s="90"/>
      <c r="AC57" s="90"/>
      <c r="AD57" s="90"/>
      <c r="AE57" s="90"/>
      <c r="AF57" s="90"/>
      <c r="AG57" s="90"/>
      <c r="AH57" s="90"/>
      <c r="AI57" s="90"/>
      <c r="AJ57" s="90"/>
      <c r="AK57" s="90"/>
      <c r="AL57" s="90"/>
      <c r="AM57" s="90"/>
    </row>
    <row r="58" spans="2:41" ht="24.75" customHeight="1" x14ac:dyDescent="0.25">
      <c r="B58" s="80"/>
      <c r="D58" s="288" t="s">
        <v>22</v>
      </c>
      <c r="E58" s="288"/>
      <c r="F58" s="288"/>
      <c r="G58" s="288"/>
      <c r="H58" s="288"/>
      <c r="I58" s="288"/>
      <c r="J58" s="288"/>
      <c r="K58" s="288"/>
      <c r="L58" s="288"/>
      <c r="M58" s="288"/>
      <c r="N58" s="288"/>
      <c r="O58" s="288"/>
      <c r="P58" s="288"/>
      <c r="Q58" s="288"/>
      <c r="R58" s="288"/>
      <c r="S58" s="288"/>
      <c r="T58" s="288"/>
      <c r="V58" s="73"/>
      <c r="W58" s="65"/>
      <c r="X58" s="90"/>
      <c r="Y58" s="90"/>
      <c r="Z58" s="90"/>
      <c r="AA58" s="90"/>
      <c r="AB58" s="90"/>
      <c r="AC58" s="90"/>
      <c r="AD58" s="90"/>
      <c r="AE58" s="90"/>
      <c r="AF58" s="90"/>
      <c r="AG58" s="90"/>
      <c r="AH58" s="90"/>
      <c r="AI58" s="90"/>
      <c r="AJ58" s="90"/>
      <c r="AK58" s="90"/>
      <c r="AL58" s="90"/>
      <c r="AM58" s="90"/>
    </row>
    <row r="59" spans="2:41" ht="4.5" customHeight="1" x14ac:dyDescent="0.25">
      <c r="B59" s="80"/>
      <c r="D59" s="33"/>
      <c r="E59" s="10"/>
      <c r="F59" s="6"/>
      <c r="G59" s="6"/>
      <c r="H59" s="5"/>
      <c r="I59" s="11"/>
      <c r="J59" s="11"/>
      <c r="K59" s="5"/>
      <c r="L59" s="3"/>
      <c r="M59" s="3"/>
      <c r="N59" s="5"/>
      <c r="O59" s="6"/>
      <c r="P59" s="6"/>
      <c r="Q59" s="5"/>
      <c r="V59" s="73"/>
      <c r="W59" s="65"/>
      <c r="Y59" s="72"/>
      <c r="Z59" s="72"/>
      <c r="AA59" s="72"/>
      <c r="AB59" s="72"/>
      <c r="AC59" s="72"/>
      <c r="AD59" s="72"/>
      <c r="AE59" s="72"/>
      <c r="AF59" s="72"/>
      <c r="AG59" s="72"/>
      <c r="AH59" s="72"/>
      <c r="AI59" s="72"/>
      <c r="AJ59" s="72"/>
      <c r="AK59" s="72"/>
      <c r="AL59" s="72"/>
      <c r="AM59" s="72"/>
    </row>
    <row r="60" spans="2:41" ht="4.5" customHeight="1" thickBot="1" x14ac:dyDescent="0.3">
      <c r="B60" s="84"/>
      <c r="C60" s="78"/>
      <c r="D60" s="77"/>
      <c r="E60" s="78"/>
      <c r="F60" s="78"/>
      <c r="G60" s="78"/>
      <c r="H60" s="78"/>
      <c r="I60" s="78"/>
      <c r="J60" s="78"/>
      <c r="K60" s="78"/>
      <c r="L60" s="78"/>
      <c r="M60" s="78"/>
      <c r="N60" s="78"/>
      <c r="O60" s="78"/>
      <c r="P60" s="78"/>
      <c r="Q60" s="78"/>
      <c r="R60" s="78"/>
      <c r="S60" s="78"/>
      <c r="T60" s="78"/>
      <c r="U60" s="78"/>
      <c r="V60" s="78"/>
      <c r="W60" s="65"/>
    </row>
    <row r="62" spans="2:41" x14ac:dyDescent="0.25">
      <c r="D62" s="61"/>
      <c r="E62" s="61"/>
      <c r="F62" s="61"/>
      <c r="G62" s="61"/>
      <c r="H62" s="61"/>
      <c r="I62" s="61"/>
      <c r="J62" s="61"/>
      <c r="K62" s="61"/>
      <c r="L62" s="61"/>
      <c r="M62" s="61"/>
      <c r="N62" s="61"/>
      <c r="O62" s="61"/>
      <c r="P62" s="61"/>
      <c r="Q62" s="61"/>
      <c r="R62" s="61"/>
      <c r="S62" s="61"/>
      <c r="T62" s="61"/>
    </row>
    <row r="63" spans="2:41" s="94" customFormat="1" ht="15.75" x14ac:dyDescent="0.25">
      <c r="D63" s="94" t="s">
        <v>44</v>
      </c>
      <c r="E63" s="95"/>
      <c r="H63" s="96"/>
      <c r="I63" s="96"/>
      <c r="J63" s="96"/>
      <c r="K63" s="96"/>
      <c r="L63" s="96"/>
      <c r="M63" s="96"/>
      <c r="N63" s="96"/>
      <c r="O63" s="96"/>
    </row>
    <row r="64" spans="2:41" s="94" customFormat="1" ht="15.75" x14ac:dyDescent="0.25">
      <c r="D64" s="97" t="s">
        <v>36</v>
      </c>
      <c r="E64" s="98"/>
      <c r="F64" s="97"/>
      <c r="G64" s="97"/>
      <c r="H64" s="98"/>
      <c r="I64" s="98"/>
      <c r="J64" s="96"/>
      <c r="K64" s="96"/>
      <c r="L64" s="96"/>
      <c r="M64" s="96"/>
      <c r="N64" s="96"/>
      <c r="O64" s="96"/>
    </row>
    <row r="65" spans="4:34" s="94" customFormat="1" ht="15.75" x14ac:dyDescent="0.25">
      <c r="D65" s="97" t="s">
        <v>37</v>
      </c>
      <c r="E65" s="98"/>
      <c r="F65" s="97"/>
      <c r="G65" s="97"/>
      <c r="H65" s="98"/>
      <c r="I65" s="98"/>
      <c r="J65" s="96"/>
      <c r="K65" s="96"/>
      <c r="L65" s="96"/>
      <c r="M65" s="96"/>
      <c r="N65" s="96"/>
      <c r="O65" s="96"/>
    </row>
    <row r="66" spans="4:34" s="94" customFormat="1" ht="15.75" x14ac:dyDescent="0.25">
      <c r="D66" s="97" t="s">
        <v>38</v>
      </c>
      <c r="E66" s="98" t="s">
        <v>39</v>
      </c>
      <c r="F66" s="97" t="s">
        <v>40</v>
      </c>
      <c r="G66" s="97" t="s">
        <v>41</v>
      </c>
      <c r="H66" s="98" t="s">
        <v>42</v>
      </c>
      <c r="I66" s="98" t="s">
        <v>43</v>
      </c>
      <c r="J66" s="97" t="s">
        <v>35</v>
      </c>
      <c r="K66" s="96"/>
      <c r="L66" s="96"/>
      <c r="M66" s="96"/>
      <c r="N66" s="96"/>
      <c r="O66" s="96"/>
    </row>
    <row r="67" spans="4:34" s="94" customFormat="1" ht="15.75" x14ac:dyDescent="0.25">
      <c r="D67" s="97" t="s">
        <v>33</v>
      </c>
      <c r="E67" s="98"/>
      <c r="F67" s="97"/>
      <c r="G67" s="97"/>
      <c r="H67" s="99"/>
      <c r="I67" s="99"/>
      <c r="J67" s="96"/>
      <c r="K67" s="96"/>
      <c r="L67" s="96"/>
      <c r="M67" s="96"/>
      <c r="N67" s="96"/>
      <c r="O67" s="96"/>
    </row>
    <row r="68" spans="4:34" s="94" customFormat="1" ht="15.75" x14ac:dyDescent="0.25">
      <c r="D68" s="97" t="s">
        <v>35</v>
      </c>
      <c r="E68" s="98"/>
      <c r="F68" s="97"/>
    </row>
    <row r="69" spans="4:34" s="94" customFormat="1" ht="15.75" x14ac:dyDescent="0.25">
      <c r="D69" s="100" t="s">
        <v>63</v>
      </c>
      <c r="E69" s="101" t="s">
        <v>64</v>
      </c>
      <c r="F69" s="100" t="s">
        <v>65</v>
      </c>
      <c r="G69" s="100" t="s">
        <v>66</v>
      </c>
      <c r="H69" s="101" t="s">
        <v>67</v>
      </c>
      <c r="I69" s="101" t="s">
        <v>68</v>
      </c>
      <c r="J69" s="101" t="s">
        <v>69</v>
      </c>
      <c r="K69" s="101" t="s">
        <v>70</v>
      </c>
      <c r="L69" s="101" t="s">
        <v>41</v>
      </c>
      <c r="M69" s="101" t="s">
        <v>40</v>
      </c>
      <c r="N69" s="101" t="s">
        <v>72</v>
      </c>
      <c r="O69" s="101" t="s">
        <v>71</v>
      </c>
      <c r="S69" s="102" t="s">
        <v>73</v>
      </c>
      <c r="T69" s="103">
        <f ca="1">IF(S46-E52-F52&lt;=30,1,IF(E52+F52&gt;=50,INT((S46-E52-F52)/30)-1,INT((S46-E52-F52-50)/30)-1))</f>
        <v>1</v>
      </c>
    </row>
    <row r="70" spans="4:34" s="94" customFormat="1" ht="15.75" x14ac:dyDescent="0.25">
      <c r="D70" s="98" t="s">
        <v>35</v>
      </c>
      <c r="E70" s="104">
        <v>1</v>
      </c>
      <c r="F70" s="105">
        <v>2</v>
      </c>
      <c r="G70" s="104">
        <v>3</v>
      </c>
      <c r="H70" s="104">
        <v>4</v>
      </c>
      <c r="I70" s="105">
        <v>5</v>
      </c>
      <c r="J70" s="105">
        <v>6</v>
      </c>
      <c r="K70" s="104">
        <v>7</v>
      </c>
      <c r="L70" s="105">
        <v>8</v>
      </c>
      <c r="M70" s="104">
        <v>9</v>
      </c>
      <c r="N70" s="105">
        <v>10</v>
      </c>
      <c r="O70" s="101"/>
      <c r="P70" s="106"/>
      <c r="Q70" s="106"/>
      <c r="R70" s="106"/>
      <c r="S70" s="106"/>
      <c r="T70" s="106"/>
    </row>
    <row r="71" spans="4:34" s="94" customFormat="1" ht="15.75" x14ac:dyDescent="0.25">
      <c r="D71" s="98" t="s">
        <v>53</v>
      </c>
      <c r="E71" s="104">
        <v>1</v>
      </c>
      <c r="F71" s="105">
        <v>2</v>
      </c>
      <c r="G71" s="104">
        <v>3</v>
      </c>
      <c r="H71" s="104">
        <v>4</v>
      </c>
      <c r="I71" s="105">
        <v>5</v>
      </c>
      <c r="J71" s="105">
        <v>6</v>
      </c>
      <c r="K71" s="104">
        <v>7</v>
      </c>
      <c r="L71" s="105">
        <v>8</v>
      </c>
      <c r="M71" s="104">
        <v>9</v>
      </c>
      <c r="N71" s="105">
        <v>10</v>
      </c>
      <c r="O71" s="104">
        <v>11</v>
      </c>
      <c r="P71" s="105">
        <v>12</v>
      </c>
      <c r="Q71" s="104">
        <v>13</v>
      </c>
      <c r="R71" s="104">
        <v>14</v>
      </c>
      <c r="S71" s="105">
        <v>15</v>
      </c>
      <c r="T71" s="105">
        <v>16</v>
      </c>
      <c r="U71" s="104">
        <v>17</v>
      </c>
      <c r="V71" s="105">
        <v>18</v>
      </c>
      <c r="W71" s="105">
        <v>19</v>
      </c>
      <c r="X71" s="104">
        <v>20</v>
      </c>
      <c r="Y71" s="105">
        <v>21</v>
      </c>
      <c r="Z71" s="105">
        <v>22</v>
      </c>
      <c r="AA71" s="104">
        <v>23</v>
      </c>
      <c r="AB71" s="105">
        <v>24</v>
      </c>
      <c r="AC71" s="105">
        <v>25</v>
      </c>
      <c r="AD71" s="104">
        <v>26</v>
      </c>
      <c r="AE71" s="105">
        <v>27</v>
      </c>
      <c r="AF71" s="105">
        <v>28</v>
      </c>
      <c r="AG71" s="104">
        <v>29</v>
      </c>
      <c r="AH71" s="105">
        <v>30</v>
      </c>
    </row>
    <row r="72" spans="4:34" s="94" customFormat="1" x14ac:dyDescent="0.25">
      <c r="D72" s="94" t="s">
        <v>59</v>
      </c>
      <c r="E72" s="106"/>
      <c r="F72" s="106"/>
      <c r="G72" s="106"/>
      <c r="H72" s="106"/>
      <c r="I72" s="106"/>
      <c r="J72" s="106"/>
      <c r="K72" s="106"/>
      <c r="L72" s="106"/>
      <c r="M72" s="106"/>
      <c r="N72" s="106"/>
      <c r="O72" s="106"/>
      <c r="P72" s="106"/>
      <c r="Q72" s="106"/>
      <c r="R72" s="106"/>
      <c r="S72" s="106"/>
      <c r="T72" s="106"/>
    </row>
    <row r="73" spans="4:34" s="94" customFormat="1" x14ac:dyDescent="0.25">
      <c r="E73" s="106"/>
      <c r="F73" s="107" t="s">
        <v>60</v>
      </c>
      <c r="G73" s="106">
        <v>1</v>
      </c>
      <c r="H73" s="106">
        <v>2</v>
      </c>
      <c r="I73" s="106">
        <v>3</v>
      </c>
      <c r="J73" s="106">
        <v>4</v>
      </c>
      <c r="K73" s="106">
        <v>5</v>
      </c>
      <c r="L73" s="106">
        <v>6</v>
      </c>
      <c r="M73" s="106">
        <v>7</v>
      </c>
      <c r="N73" s="106">
        <v>8</v>
      </c>
      <c r="O73" s="106">
        <v>9</v>
      </c>
      <c r="P73" s="106"/>
      <c r="Q73" s="106"/>
      <c r="R73" s="106"/>
      <c r="S73" s="106"/>
      <c r="T73" s="106"/>
    </row>
    <row r="74" spans="4:34" s="94" customFormat="1" x14ac:dyDescent="0.25">
      <c r="G74" s="108">
        <f>G51</f>
        <v>46266</v>
      </c>
      <c r="H74" s="108">
        <f t="shared" ref="H74:O74" si="3">H51</f>
        <v>46296</v>
      </c>
      <c r="I74" s="108">
        <f t="shared" si="3"/>
        <v>46327</v>
      </c>
      <c r="J74" s="108">
        <f t="shared" si="3"/>
        <v>46357</v>
      </c>
      <c r="K74" s="108">
        <f t="shared" si="3"/>
        <v>46388</v>
      </c>
      <c r="L74" s="108">
        <f t="shared" si="3"/>
        <v>46419</v>
      </c>
      <c r="M74" s="108">
        <f t="shared" si="3"/>
        <v>46447</v>
      </c>
      <c r="N74" s="108">
        <f t="shared" si="3"/>
        <v>46478</v>
      </c>
      <c r="O74" s="108">
        <f t="shared" si="3"/>
        <v>46508</v>
      </c>
    </row>
    <row r="75" spans="4:34" s="94" customFormat="1" x14ac:dyDescent="0.25"/>
    <row r="76" spans="4:34" s="94" customFormat="1" x14ac:dyDescent="0.25"/>
    <row r="77" spans="4:34" s="94" customFormat="1" x14ac:dyDescent="0.25">
      <c r="D77" s="94" t="s">
        <v>74</v>
      </c>
      <c r="E77" s="106">
        <v>1</v>
      </c>
      <c r="F77" s="106">
        <v>2</v>
      </c>
      <c r="G77" s="106">
        <v>3</v>
      </c>
      <c r="H77" s="106">
        <v>4</v>
      </c>
      <c r="I77" s="106">
        <v>5</v>
      </c>
      <c r="J77" s="106">
        <v>6</v>
      </c>
      <c r="K77" s="106">
        <v>7</v>
      </c>
      <c r="L77" s="106">
        <v>8</v>
      </c>
      <c r="M77" s="106">
        <v>9</v>
      </c>
      <c r="N77" s="94" t="s">
        <v>75</v>
      </c>
    </row>
    <row r="78" spans="4:34" s="94" customFormat="1" x14ac:dyDescent="0.25">
      <c r="D78" s="109">
        <v>1</v>
      </c>
      <c r="E78" s="110">
        <f>D78</f>
        <v>1</v>
      </c>
      <c r="F78" s="110"/>
      <c r="G78" s="110"/>
      <c r="H78" s="110"/>
      <c r="I78" s="110"/>
      <c r="J78" s="110"/>
      <c r="K78" s="110"/>
      <c r="L78" s="110"/>
      <c r="M78" s="110"/>
      <c r="N78" s="111" t="b">
        <f t="shared" ref="N78:N109" si="4">SUM(E78:M78)=D78</f>
        <v>1</v>
      </c>
      <c r="O78" s="111"/>
    </row>
    <row r="79" spans="4:34" s="94" customFormat="1" x14ac:dyDescent="0.25">
      <c r="D79" s="109">
        <v>2</v>
      </c>
      <c r="E79" s="110">
        <f t="shared" ref="E79:E136" si="5">D79</f>
        <v>2</v>
      </c>
      <c r="F79" s="110"/>
      <c r="G79" s="110"/>
      <c r="H79" s="110"/>
      <c r="I79" s="110"/>
      <c r="J79" s="110"/>
      <c r="K79" s="110"/>
      <c r="L79" s="110"/>
      <c r="M79" s="110"/>
      <c r="N79" s="111" t="b">
        <f t="shared" si="4"/>
        <v>1</v>
      </c>
      <c r="O79" s="111"/>
    </row>
    <row r="80" spans="4:34" s="94" customFormat="1" x14ac:dyDescent="0.25">
      <c r="D80" s="109">
        <v>3</v>
      </c>
      <c r="E80" s="110">
        <f t="shared" si="5"/>
        <v>3</v>
      </c>
      <c r="F80" s="110"/>
      <c r="G80" s="110"/>
      <c r="H80" s="110"/>
      <c r="I80" s="110"/>
      <c r="J80" s="110"/>
      <c r="K80" s="110"/>
      <c r="L80" s="110"/>
      <c r="M80" s="110"/>
      <c r="N80" s="111" t="b">
        <f t="shared" si="4"/>
        <v>1</v>
      </c>
      <c r="O80" s="111"/>
    </row>
    <row r="81" spans="4:15" s="94" customFormat="1" x14ac:dyDescent="0.25">
      <c r="D81" s="109">
        <v>4</v>
      </c>
      <c r="E81" s="110">
        <f t="shared" si="5"/>
        <v>4</v>
      </c>
      <c r="F81" s="110"/>
      <c r="G81" s="110"/>
      <c r="H81" s="110"/>
      <c r="I81" s="110"/>
      <c r="J81" s="110"/>
      <c r="K81" s="110"/>
      <c r="L81" s="110"/>
      <c r="M81" s="110"/>
      <c r="N81" s="111" t="b">
        <f t="shared" si="4"/>
        <v>1</v>
      </c>
      <c r="O81" s="111"/>
    </row>
    <row r="82" spans="4:15" s="94" customFormat="1" x14ac:dyDescent="0.25">
      <c r="D82" s="109">
        <v>5</v>
      </c>
      <c r="E82" s="110">
        <f t="shared" si="5"/>
        <v>5</v>
      </c>
      <c r="F82" s="110"/>
      <c r="G82" s="110"/>
      <c r="H82" s="110"/>
      <c r="I82" s="110"/>
      <c r="J82" s="110"/>
      <c r="K82" s="110"/>
      <c r="L82" s="110"/>
      <c r="M82" s="110"/>
      <c r="N82" s="111" t="b">
        <f t="shared" si="4"/>
        <v>1</v>
      </c>
      <c r="O82" s="111"/>
    </row>
    <row r="83" spans="4:15" s="94" customFormat="1" x14ac:dyDescent="0.25">
      <c r="D83" s="109">
        <v>6</v>
      </c>
      <c r="E83" s="110">
        <f t="shared" si="5"/>
        <v>6</v>
      </c>
      <c r="F83" s="110"/>
      <c r="G83" s="110"/>
      <c r="H83" s="110"/>
      <c r="I83" s="110"/>
      <c r="J83" s="110"/>
      <c r="K83" s="110"/>
      <c r="L83" s="110"/>
      <c r="M83" s="110"/>
      <c r="N83" s="111" t="b">
        <f t="shared" si="4"/>
        <v>1</v>
      </c>
      <c r="O83" s="111"/>
    </row>
    <row r="84" spans="4:15" s="94" customFormat="1" x14ac:dyDescent="0.25">
      <c r="D84" s="109">
        <v>7</v>
      </c>
      <c r="E84" s="110">
        <f t="shared" si="5"/>
        <v>7</v>
      </c>
      <c r="F84" s="110"/>
      <c r="G84" s="110"/>
      <c r="H84" s="110"/>
      <c r="I84" s="110"/>
      <c r="J84" s="110"/>
      <c r="K84" s="110"/>
      <c r="L84" s="110"/>
      <c r="M84" s="110"/>
      <c r="N84" s="111" t="b">
        <f t="shared" si="4"/>
        <v>1</v>
      </c>
      <c r="O84" s="111"/>
    </row>
    <row r="85" spans="4:15" s="94" customFormat="1" x14ac:dyDescent="0.25">
      <c r="D85" s="109">
        <v>8</v>
      </c>
      <c r="E85" s="110">
        <f t="shared" si="5"/>
        <v>8</v>
      </c>
      <c r="F85" s="110"/>
      <c r="G85" s="110"/>
      <c r="H85" s="110"/>
      <c r="I85" s="110"/>
      <c r="J85" s="110"/>
      <c r="K85" s="110"/>
      <c r="L85" s="110"/>
      <c r="M85" s="110"/>
      <c r="N85" s="111" t="b">
        <f t="shared" si="4"/>
        <v>1</v>
      </c>
      <c r="O85" s="111"/>
    </row>
    <row r="86" spans="4:15" s="94" customFormat="1" x14ac:dyDescent="0.25">
      <c r="D86" s="109">
        <v>9</v>
      </c>
      <c r="E86" s="110">
        <f t="shared" si="5"/>
        <v>9</v>
      </c>
      <c r="F86" s="110"/>
      <c r="G86" s="110"/>
      <c r="H86" s="110"/>
      <c r="I86" s="110"/>
      <c r="J86" s="110"/>
      <c r="K86" s="110"/>
      <c r="L86" s="110"/>
      <c r="M86" s="110"/>
      <c r="N86" s="111" t="b">
        <f t="shared" si="4"/>
        <v>1</v>
      </c>
      <c r="O86" s="111"/>
    </row>
    <row r="87" spans="4:15" s="94" customFormat="1" x14ac:dyDescent="0.25">
      <c r="D87" s="109">
        <v>10</v>
      </c>
      <c r="E87" s="110">
        <f t="shared" si="5"/>
        <v>10</v>
      </c>
      <c r="F87" s="110"/>
      <c r="G87" s="110"/>
      <c r="H87" s="110"/>
      <c r="I87" s="110"/>
      <c r="J87" s="110"/>
      <c r="K87" s="110"/>
      <c r="L87" s="110"/>
      <c r="M87" s="110"/>
      <c r="N87" s="111" t="b">
        <f t="shared" si="4"/>
        <v>1</v>
      </c>
      <c r="O87" s="111"/>
    </row>
    <row r="88" spans="4:15" s="94" customFormat="1" x14ac:dyDescent="0.25">
      <c r="D88" s="109">
        <v>11</v>
      </c>
      <c r="E88" s="110">
        <f t="shared" si="5"/>
        <v>11</v>
      </c>
      <c r="F88" s="110"/>
      <c r="G88" s="110"/>
      <c r="H88" s="110"/>
      <c r="I88" s="110"/>
      <c r="J88" s="110"/>
      <c r="K88" s="110"/>
      <c r="L88" s="110"/>
      <c r="M88" s="110"/>
      <c r="N88" s="111" t="b">
        <f t="shared" si="4"/>
        <v>1</v>
      </c>
      <c r="O88" s="111"/>
    </row>
    <row r="89" spans="4:15" s="94" customFormat="1" x14ac:dyDescent="0.25">
      <c r="D89" s="109">
        <v>12</v>
      </c>
      <c r="E89" s="110">
        <f t="shared" si="5"/>
        <v>12</v>
      </c>
      <c r="F89" s="110"/>
      <c r="G89" s="110"/>
      <c r="H89" s="110"/>
      <c r="I89" s="110"/>
      <c r="J89" s="110"/>
      <c r="K89" s="110"/>
      <c r="L89" s="110"/>
      <c r="M89" s="110"/>
      <c r="N89" s="111" t="b">
        <f t="shared" si="4"/>
        <v>1</v>
      </c>
      <c r="O89" s="111"/>
    </row>
    <row r="90" spans="4:15" s="94" customFormat="1" x14ac:dyDescent="0.25">
      <c r="D90" s="109">
        <v>13</v>
      </c>
      <c r="E90" s="110">
        <f t="shared" si="5"/>
        <v>13</v>
      </c>
      <c r="F90" s="110"/>
      <c r="G90" s="110"/>
      <c r="H90" s="110"/>
      <c r="I90" s="110"/>
      <c r="J90" s="110"/>
      <c r="K90" s="110"/>
      <c r="L90" s="110"/>
      <c r="M90" s="110"/>
      <c r="N90" s="111" t="b">
        <f t="shared" si="4"/>
        <v>1</v>
      </c>
      <c r="O90" s="111"/>
    </row>
    <row r="91" spans="4:15" s="94" customFormat="1" x14ac:dyDescent="0.25">
      <c r="D91" s="109">
        <v>14</v>
      </c>
      <c r="E91" s="110">
        <f t="shared" si="5"/>
        <v>14</v>
      </c>
      <c r="F91" s="110"/>
      <c r="G91" s="110"/>
      <c r="H91" s="110"/>
      <c r="I91" s="110"/>
      <c r="J91" s="110"/>
      <c r="K91" s="110"/>
      <c r="L91" s="110"/>
      <c r="M91" s="110"/>
      <c r="N91" s="111" t="b">
        <f t="shared" si="4"/>
        <v>1</v>
      </c>
      <c r="O91" s="111"/>
    </row>
    <row r="92" spans="4:15" s="94" customFormat="1" x14ac:dyDescent="0.25">
      <c r="D92" s="109">
        <v>15</v>
      </c>
      <c r="E92" s="110">
        <f t="shared" si="5"/>
        <v>15</v>
      </c>
      <c r="F92" s="110"/>
      <c r="G92" s="110"/>
      <c r="H92" s="110"/>
      <c r="I92" s="110"/>
      <c r="J92" s="110"/>
      <c r="K92" s="110"/>
      <c r="L92" s="110"/>
      <c r="M92" s="110"/>
      <c r="N92" s="111" t="b">
        <f t="shared" si="4"/>
        <v>1</v>
      </c>
      <c r="O92" s="111"/>
    </row>
    <row r="93" spans="4:15" s="94" customFormat="1" x14ac:dyDescent="0.25">
      <c r="D93" s="109">
        <v>16</v>
      </c>
      <c r="E93" s="110">
        <f t="shared" si="5"/>
        <v>16</v>
      </c>
      <c r="F93" s="110"/>
      <c r="G93" s="110"/>
      <c r="H93" s="110"/>
      <c r="I93" s="110"/>
      <c r="J93" s="110"/>
      <c r="K93" s="110"/>
      <c r="L93" s="110"/>
      <c r="M93" s="110"/>
      <c r="N93" s="111" t="b">
        <f t="shared" si="4"/>
        <v>1</v>
      </c>
      <c r="O93" s="111"/>
    </row>
    <row r="94" spans="4:15" s="94" customFormat="1" x14ac:dyDescent="0.25">
      <c r="D94" s="109">
        <v>17</v>
      </c>
      <c r="E94" s="110">
        <f t="shared" si="5"/>
        <v>17</v>
      </c>
      <c r="F94" s="110"/>
      <c r="G94" s="110"/>
      <c r="H94" s="110"/>
      <c r="I94" s="110"/>
      <c r="J94" s="110"/>
      <c r="K94" s="110"/>
      <c r="L94" s="110"/>
      <c r="M94" s="110"/>
      <c r="N94" s="111" t="b">
        <f t="shared" si="4"/>
        <v>1</v>
      </c>
      <c r="O94" s="111"/>
    </row>
    <row r="95" spans="4:15" s="94" customFormat="1" x14ac:dyDescent="0.25">
      <c r="D95" s="109">
        <v>18</v>
      </c>
      <c r="E95" s="110">
        <f t="shared" si="5"/>
        <v>18</v>
      </c>
      <c r="F95" s="110"/>
      <c r="G95" s="110"/>
      <c r="H95" s="110"/>
      <c r="I95" s="110"/>
      <c r="J95" s="110"/>
      <c r="K95" s="110"/>
      <c r="L95" s="110"/>
      <c r="M95" s="110"/>
      <c r="N95" s="111" t="b">
        <f t="shared" si="4"/>
        <v>1</v>
      </c>
      <c r="O95" s="111"/>
    </row>
    <row r="96" spans="4:15" s="94" customFormat="1" x14ac:dyDescent="0.25">
      <c r="D96" s="109">
        <v>19</v>
      </c>
      <c r="E96" s="110">
        <f t="shared" si="5"/>
        <v>19</v>
      </c>
      <c r="F96" s="110"/>
      <c r="G96" s="110"/>
      <c r="H96" s="110"/>
      <c r="I96" s="110"/>
      <c r="J96" s="110"/>
      <c r="K96" s="110"/>
      <c r="L96" s="110"/>
      <c r="M96" s="110"/>
      <c r="N96" s="111" t="b">
        <f t="shared" si="4"/>
        <v>1</v>
      </c>
      <c r="O96" s="111"/>
    </row>
    <row r="97" spans="4:15" s="94" customFormat="1" x14ac:dyDescent="0.25">
      <c r="D97" s="109">
        <v>20</v>
      </c>
      <c r="E97" s="110">
        <f t="shared" si="5"/>
        <v>20</v>
      </c>
      <c r="F97" s="110"/>
      <c r="G97" s="110"/>
      <c r="H97" s="110"/>
      <c r="I97" s="110"/>
      <c r="J97" s="110"/>
      <c r="K97" s="110"/>
      <c r="L97" s="110"/>
      <c r="M97" s="110"/>
      <c r="N97" s="111" t="b">
        <f t="shared" si="4"/>
        <v>1</v>
      </c>
      <c r="O97" s="111"/>
    </row>
    <row r="98" spans="4:15" s="94" customFormat="1" x14ac:dyDescent="0.25">
      <c r="D98" s="109">
        <v>21</v>
      </c>
      <c r="E98" s="110">
        <f t="shared" si="5"/>
        <v>21</v>
      </c>
      <c r="F98" s="110"/>
      <c r="G98" s="110"/>
      <c r="H98" s="110"/>
      <c r="I98" s="110"/>
      <c r="J98" s="110"/>
      <c r="K98" s="110"/>
      <c r="L98" s="110"/>
      <c r="M98" s="110"/>
      <c r="N98" s="111" t="b">
        <f t="shared" si="4"/>
        <v>1</v>
      </c>
      <c r="O98" s="111"/>
    </row>
    <row r="99" spans="4:15" s="94" customFormat="1" x14ac:dyDescent="0.25">
      <c r="D99" s="109">
        <v>22</v>
      </c>
      <c r="E99" s="110">
        <f t="shared" si="5"/>
        <v>22</v>
      </c>
      <c r="F99" s="110"/>
      <c r="G99" s="110"/>
      <c r="H99" s="110"/>
      <c r="I99" s="110"/>
      <c r="J99" s="110"/>
      <c r="K99" s="110"/>
      <c r="L99" s="110"/>
      <c r="M99" s="110"/>
      <c r="N99" s="111" t="b">
        <f t="shared" si="4"/>
        <v>1</v>
      </c>
      <c r="O99" s="111"/>
    </row>
    <row r="100" spans="4:15" s="94" customFormat="1" x14ac:dyDescent="0.25">
      <c r="D100" s="109">
        <v>23</v>
      </c>
      <c r="E100" s="110">
        <f t="shared" si="5"/>
        <v>23</v>
      </c>
      <c r="F100" s="110"/>
      <c r="G100" s="110"/>
      <c r="H100" s="110"/>
      <c r="I100" s="110"/>
      <c r="J100" s="110"/>
      <c r="K100" s="110"/>
      <c r="L100" s="110"/>
      <c r="M100" s="110"/>
      <c r="N100" s="111" t="b">
        <f t="shared" si="4"/>
        <v>1</v>
      </c>
      <c r="O100" s="111"/>
    </row>
    <row r="101" spans="4:15" s="94" customFormat="1" x14ac:dyDescent="0.25">
      <c r="D101" s="109">
        <v>24</v>
      </c>
      <c r="E101" s="110">
        <f t="shared" si="5"/>
        <v>24</v>
      </c>
      <c r="F101" s="110"/>
      <c r="G101" s="110"/>
      <c r="H101" s="110"/>
      <c r="I101" s="110"/>
      <c r="J101" s="110"/>
      <c r="K101" s="110"/>
      <c r="L101" s="110"/>
      <c r="M101" s="110"/>
      <c r="N101" s="111" t="b">
        <f t="shared" si="4"/>
        <v>1</v>
      </c>
      <c r="O101" s="111"/>
    </row>
    <row r="102" spans="4:15" s="94" customFormat="1" x14ac:dyDescent="0.25">
      <c r="D102" s="109">
        <v>25</v>
      </c>
      <c r="E102" s="110">
        <f t="shared" si="5"/>
        <v>25</v>
      </c>
      <c r="F102" s="110"/>
      <c r="G102" s="110"/>
      <c r="H102" s="110"/>
      <c r="I102" s="110"/>
      <c r="J102" s="110"/>
      <c r="K102" s="110"/>
      <c r="L102" s="110"/>
      <c r="M102" s="110"/>
      <c r="N102" s="111" t="b">
        <f t="shared" si="4"/>
        <v>1</v>
      </c>
      <c r="O102" s="111"/>
    </row>
    <row r="103" spans="4:15" s="94" customFormat="1" x14ac:dyDescent="0.25">
      <c r="D103" s="109">
        <v>26</v>
      </c>
      <c r="E103" s="110">
        <f t="shared" si="5"/>
        <v>26</v>
      </c>
      <c r="F103" s="110"/>
      <c r="G103" s="110"/>
      <c r="H103" s="110"/>
      <c r="I103" s="110"/>
      <c r="J103" s="110"/>
      <c r="K103" s="110"/>
      <c r="L103" s="110"/>
      <c r="M103" s="110"/>
      <c r="N103" s="111" t="b">
        <f t="shared" si="4"/>
        <v>1</v>
      </c>
      <c r="O103" s="111"/>
    </row>
    <row r="104" spans="4:15" s="94" customFormat="1" x14ac:dyDescent="0.25">
      <c r="D104" s="109">
        <v>27</v>
      </c>
      <c r="E104" s="110">
        <f t="shared" si="5"/>
        <v>27</v>
      </c>
      <c r="F104" s="110"/>
      <c r="G104" s="110"/>
      <c r="H104" s="110"/>
      <c r="I104" s="110"/>
      <c r="J104" s="110"/>
      <c r="K104" s="110"/>
      <c r="L104" s="110"/>
      <c r="M104" s="110"/>
      <c r="N104" s="111" t="b">
        <f t="shared" si="4"/>
        <v>1</v>
      </c>
      <c r="O104" s="111"/>
    </row>
    <row r="105" spans="4:15" s="94" customFormat="1" x14ac:dyDescent="0.25">
      <c r="D105" s="109">
        <v>28</v>
      </c>
      <c r="E105" s="110">
        <f t="shared" si="5"/>
        <v>28</v>
      </c>
      <c r="F105" s="110"/>
      <c r="G105" s="110"/>
      <c r="H105" s="110"/>
      <c r="I105" s="110"/>
      <c r="J105" s="110"/>
      <c r="K105" s="110"/>
      <c r="L105" s="110"/>
      <c r="M105" s="110"/>
      <c r="N105" s="111" t="b">
        <f t="shared" si="4"/>
        <v>1</v>
      </c>
      <c r="O105" s="111"/>
    </row>
    <row r="106" spans="4:15" s="94" customFormat="1" x14ac:dyDescent="0.25">
      <c r="D106" s="109">
        <v>29</v>
      </c>
      <c r="E106" s="110">
        <f t="shared" si="5"/>
        <v>29</v>
      </c>
      <c r="F106" s="110"/>
      <c r="G106" s="110"/>
      <c r="H106" s="110"/>
      <c r="I106" s="110"/>
      <c r="J106" s="110"/>
      <c r="K106" s="110"/>
      <c r="L106" s="110"/>
      <c r="M106" s="110"/>
      <c r="N106" s="111" t="b">
        <f t="shared" si="4"/>
        <v>1</v>
      </c>
      <c r="O106" s="111"/>
    </row>
    <row r="107" spans="4:15" s="94" customFormat="1" x14ac:dyDescent="0.25">
      <c r="D107" s="109">
        <v>30</v>
      </c>
      <c r="E107" s="110">
        <f t="shared" si="5"/>
        <v>30</v>
      </c>
      <c r="F107" s="110"/>
      <c r="G107" s="110"/>
      <c r="H107" s="110"/>
      <c r="I107" s="110"/>
      <c r="J107" s="110"/>
      <c r="K107" s="110"/>
      <c r="L107" s="110"/>
      <c r="M107" s="110"/>
      <c r="N107" s="111" t="b">
        <f t="shared" si="4"/>
        <v>1</v>
      </c>
      <c r="O107" s="111"/>
    </row>
    <row r="108" spans="4:15" s="94" customFormat="1" x14ac:dyDescent="0.25">
      <c r="D108" s="109">
        <v>31</v>
      </c>
      <c r="E108" s="110">
        <f t="shared" si="5"/>
        <v>31</v>
      </c>
      <c r="F108" s="110"/>
      <c r="G108" s="110"/>
      <c r="H108" s="110"/>
      <c r="I108" s="110"/>
      <c r="J108" s="110"/>
      <c r="K108" s="110"/>
      <c r="L108" s="110"/>
      <c r="M108" s="110"/>
      <c r="N108" s="111" t="b">
        <f t="shared" si="4"/>
        <v>1</v>
      </c>
      <c r="O108" s="111"/>
    </row>
    <row r="109" spans="4:15" s="94" customFormat="1" x14ac:dyDescent="0.25">
      <c r="D109" s="109">
        <v>32</v>
      </c>
      <c r="E109" s="110">
        <f t="shared" si="5"/>
        <v>32</v>
      </c>
      <c r="F109" s="110"/>
      <c r="G109" s="110"/>
      <c r="H109" s="110"/>
      <c r="I109" s="110"/>
      <c r="J109" s="110"/>
      <c r="K109" s="110"/>
      <c r="L109" s="110"/>
      <c r="M109" s="110"/>
      <c r="N109" s="111" t="b">
        <f t="shared" si="4"/>
        <v>1</v>
      </c>
      <c r="O109" s="111"/>
    </row>
    <row r="110" spans="4:15" s="94" customFormat="1" x14ac:dyDescent="0.25">
      <c r="D110" s="109">
        <v>33</v>
      </c>
      <c r="E110" s="110">
        <f t="shared" si="5"/>
        <v>33</v>
      </c>
      <c r="F110" s="110"/>
      <c r="G110" s="110"/>
      <c r="H110" s="110"/>
      <c r="I110" s="110"/>
      <c r="J110" s="110"/>
      <c r="K110" s="110"/>
      <c r="L110" s="110"/>
      <c r="M110" s="110"/>
      <c r="N110" s="111" t="b">
        <f t="shared" ref="N110:N136" si="6">SUM(E110:M110)=D110</f>
        <v>1</v>
      </c>
      <c r="O110" s="111"/>
    </row>
    <row r="111" spans="4:15" s="94" customFormat="1" x14ac:dyDescent="0.25">
      <c r="D111" s="109">
        <v>34</v>
      </c>
      <c r="E111" s="110">
        <f t="shared" si="5"/>
        <v>34</v>
      </c>
      <c r="F111" s="110"/>
      <c r="G111" s="110"/>
      <c r="H111" s="110"/>
      <c r="I111" s="110"/>
      <c r="J111" s="110"/>
      <c r="K111" s="110"/>
      <c r="L111" s="110"/>
      <c r="M111" s="110"/>
      <c r="N111" s="111" t="b">
        <f t="shared" si="6"/>
        <v>1</v>
      </c>
      <c r="O111" s="111"/>
    </row>
    <row r="112" spans="4:15" s="94" customFormat="1" x14ac:dyDescent="0.25">
      <c r="D112" s="109">
        <v>35</v>
      </c>
      <c r="E112" s="110">
        <f t="shared" si="5"/>
        <v>35</v>
      </c>
      <c r="F112" s="110"/>
      <c r="G112" s="110"/>
      <c r="H112" s="110"/>
      <c r="I112" s="110"/>
      <c r="J112" s="110"/>
      <c r="K112" s="110"/>
      <c r="L112" s="110"/>
      <c r="M112" s="110"/>
      <c r="N112" s="111" t="b">
        <f t="shared" si="6"/>
        <v>1</v>
      </c>
      <c r="O112" s="111"/>
    </row>
    <row r="113" spans="4:15" s="94" customFormat="1" x14ac:dyDescent="0.25">
      <c r="D113" s="109">
        <v>36</v>
      </c>
      <c r="E113" s="110">
        <f t="shared" si="5"/>
        <v>36</v>
      </c>
      <c r="F113" s="110"/>
      <c r="G113" s="110"/>
      <c r="H113" s="110"/>
      <c r="I113" s="110"/>
      <c r="J113" s="110"/>
      <c r="K113" s="110"/>
      <c r="L113" s="110"/>
      <c r="M113" s="110"/>
      <c r="N113" s="111" t="b">
        <f t="shared" si="6"/>
        <v>1</v>
      </c>
      <c r="O113" s="111"/>
    </row>
    <row r="114" spans="4:15" s="94" customFormat="1" x14ac:dyDescent="0.25">
      <c r="D114" s="109">
        <v>37</v>
      </c>
      <c r="E114" s="110">
        <f t="shared" si="5"/>
        <v>37</v>
      </c>
      <c r="F114" s="110"/>
      <c r="G114" s="110"/>
      <c r="H114" s="110"/>
      <c r="I114" s="110"/>
      <c r="J114" s="110"/>
      <c r="K114" s="110"/>
      <c r="L114" s="110"/>
      <c r="M114" s="110"/>
      <c r="N114" s="111" t="b">
        <f t="shared" si="6"/>
        <v>1</v>
      </c>
      <c r="O114" s="111"/>
    </row>
    <row r="115" spans="4:15" s="94" customFormat="1" x14ac:dyDescent="0.25">
      <c r="D115" s="109">
        <v>38</v>
      </c>
      <c r="E115" s="110">
        <f t="shared" si="5"/>
        <v>38</v>
      </c>
      <c r="F115" s="110"/>
      <c r="G115" s="110"/>
      <c r="H115" s="110"/>
      <c r="I115" s="110"/>
      <c r="J115" s="110"/>
      <c r="K115" s="110"/>
      <c r="L115" s="110"/>
      <c r="M115" s="110"/>
      <c r="N115" s="111" t="b">
        <f t="shared" si="6"/>
        <v>1</v>
      </c>
      <c r="O115" s="111"/>
    </row>
    <row r="116" spans="4:15" s="94" customFormat="1" x14ac:dyDescent="0.25">
      <c r="D116" s="109">
        <v>39</v>
      </c>
      <c r="E116" s="110">
        <f t="shared" si="5"/>
        <v>39</v>
      </c>
      <c r="F116" s="110"/>
      <c r="G116" s="110"/>
      <c r="H116" s="110"/>
      <c r="I116" s="110"/>
      <c r="J116" s="110"/>
      <c r="K116" s="110"/>
      <c r="L116" s="110"/>
      <c r="M116" s="110"/>
      <c r="N116" s="111" t="b">
        <f t="shared" si="6"/>
        <v>1</v>
      </c>
      <c r="O116" s="111"/>
    </row>
    <row r="117" spans="4:15" s="94" customFormat="1" x14ac:dyDescent="0.25">
      <c r="D117" s="109">
        <v>40</v>
      </c>
      <c r="E117" s="110">
        <f t="shared" si="5"/>
        <v>40</v>
      </c>
      <c r="F117" s="110"/>
      <c r="G117" s="110"/>
      <c r="H117" s="110"/>
      <c r="I117" s="110"/>
      <c r="J117" s="110"/>
      <c r="K117" s="110"/>
      <c r="L117" s="110"/>
      <c r="M117" s="110"/>
      <c r="N117" s="111" t="b">
        <f t="shared" si="6"/>
        <v>1</v>
      </c>
      <c r="O117" s="111"/>
    </row>
    <row r="118" spans="4:15" s="94" customFormat="1" x14ac:dyDescent="0.25">
      <c r="D118" s="109">
        <v>41</v>
      </c>
      <c r="E118" s="110">
        <f t="shared" si="5"/>
        <v>41</v>
      </c>
      <c r="F118" s="110"/>
      <c r="G118" s="110"/>
      <c r="H118" s="110"/>
      <c r="I118" s="110"/>
      <c r="J118" s="110"/>
      <c r="K118" s="110"/>
      <c r="L118" s="110"/>
      <c r="M118" s="110"/>
      <c r="N118" s="111" t="b">
        <f t="shared" si="6"/>
        <v>1</v>
      </c>
      <c r="O118" s="111"/>
    </row>
    <row r="119" spans="4:15" s="94" customFormat="1" x14ac:dyDescent="0.25">
      <c r="D119" s="109">
        <v>42</v>
      </c>
      <c r="E119" s="110">
        <f t="shared" si="5"/>
        <v>42</v>
      </c>
      <c r="F119" s="110"/>
      <c r="G119" s="110"/>
      <c r="H119" s="110"/>
      <c r="I119" s="110"/>
      <c r="J119" s="110"/>
      <c r="K119" s="110"/>
      <c r="L119" s="110"/>
      <c r="M119" s="110"/>
      <c r="N119" s="111" t="b">
        <f t="shared" si="6"/>
        <v>1</v>
      </c>
      <c r="O119" s="111"/>
    </row>
    <row r="120" spans="4:15" s="94" customFormat="1" x14ac:dyDescent="0.25">
      <c r="D120" s="109">
        <v>43</v>
      </c>
      <c r="E120" s="110">
        <f t="shared" si="5"/>
        <v>43</v>
      </c>
      <c r="F120" s="110"/>
      <c r="G120" s="110"/>
      <c r="H120" s="110"/>
      <c r="I120" s="110"/>
      <c r="J120" s="110"/>
      <c r="K120" s="110"/>
      <c r="L120" s="110"/>
      <c r="M120" s="110"/>
      <c r="N120" s="111" t="b">
        <f t="shared" si="6"/>
        <v>1</v>
      </c>
      <c r="O120" s="111"/>
    </row>
    <row r="121" spans="4:15" s="94" customFormat="1" x14ac:dyDescent="0.25">
      <c r="D121" s="109">
        <v>44</v>
      </c>
      <c r="E121" s="110">
        <f t="shared" si="5"/>
        <v>44</v>
      </c>
      <c r="F121" s="110"/>
      <c r="G121" s="110"/>
      <c r="H121" s="110"/>
      <c r="I121" s="110"/>
      <c r="J121" s="110"/>
      <c r="K121" s="110"/>
      <c r="L121" s="110"/>
      <c r="M121" s="110"/>
      <c r="N121" s="111" t="b">
        <f t="shared" si="6"/>
        <v>1</v>
      </c>
      <c r="O121" s="111"/>
    </row>
    <row r="122" spans="4:15" s="94" customFormat="1" x14ac:dyDescent="0.25">
      <c r="D122" s="109">
        <v>45</v>
      </c>
      <c r="E122" s="110">
        <f t="shared" si="5"/>
        <v>45</v>
      </c>
      <c r="F122" s="110"/>
      <c r="G122" s="110"/>
      <c r="H122" s="110"/>
      <c r="I122" s="110"/>
      <c r="J122" s="110"/>
      <c r="K122" s="110"/>
      <c r="L122" s="110"/>
      <c r="M122" s="110"/>
      <c r="N122" s="111" t="b">
        <f t="shared" si="6"/>
        <v>1</v>
      </c>
      <c r="O122" s="111"/>
    </row>
    <row r="123" spans="4:15" s="94" customFormat="1" x14ac:dyDescent="0.25">
      <c r="D123" s="109">
        <v>46</v>
      </c>
      <c r="E123" s="110">
        <f t="shared" si="5"/>
        <v>46</v>
      </c>
      <c r="F123" s="110"/>
      <c r="G123" s="110"/>
      <c r="H123" s="110"/>
      <c r="I123" s="110"/>
      <c r="J123" s="110"/>
      <c r="K123" s="110"/>
      <c r="L123" s="110"/>
      <c r="M123" s="110"/>
      <c r="N123" s="111" t="b">
        <f t="shared" si="6"/>
        <v>1</v>
      </c>
      <c r="O123" s="111"/>
    </row>
    <row r="124" spans="4:15" s="94" customFormat="1" x14ac:dyDescent="0.25">
      <c r="D124" s="109">
        <v>47</v>
      </c>
      <c r="E124" s="110">
        <f t="shared" si="5"/>
        <v>47</v>
      </c>
      <c r="F124" s="110"/>
      <c r="G124" s="110"/>
      <c r="H124" s="110"/>
      <c r="I124" s="110"/>
      <c r="J124" s="110"/>
      <c r="K124" s="110"/>
      <c r="L124" s="110"/>
      <c r="M124" s="110"/>
      <c r="N124" s="111" t="b">
        <f t="shared" si="6"/>
        <v>1</v>
      </c>
      <c r="O124" s="111"/>
    </row>
    <row r="125" spans="4:15" s="94" customFormat="1" x14ac:dyDescent="0.25">
      <c r="D125" s="109">
        <v>48</v>
      </c>
      <c r="E125" s="110">
        <f t="shared" si="5"/>
        <v>48</v>
      </c>
      <c r="F125" s="110"/>
      <c r="G125" s="110"/>
      <c r="H125" s="110"/>
      <c r="I125" s="110"/>
      <c r="J125" s="110"/>
      <c r="K125" s="110"/>
      <c r="L125" s="110"/>
      <c r="M125" s="110"/>
      <c r="N125" s="111" t="b">
        <f t="shared" si="6"/>
        <v>1</v>
      </c>
      <c r="O125" s="111"/>
    </row>
    <row r="126" spans="4:15" s="94" customFormat="1" x14ac:dyDescent="0.25">
      <c r="D126" s="109">
        <v>49</v>
      </c>
      <c r="E126" s="110">
        <f t="shared" si="5"/>
        <v>49</v>
      </c>
      <c r="F126" s="110"/>
      <c r="G126" s="110"/>
      <c r="H126" s="110"/>
      <c r="I126" s="110"/>
      <c r="J126" s="110"/>
      <c r="K126" s="110"/>
      <c r="L126" s="110"/>
      <c r="M126" s="110"/>
      <c r="N126" s="111" t="b">
        <f t="shared" si="6"/>
        <v>1</v>
      </c>
      <c r="O126" s="111"/>
    </row>
    <row r="127" spans="4:15" s="94" customFormat="1" x14ac:dyDescent="0.25">
      <c r="D127" s="109">
        <v>50</v>
      </c>
      <c r="E127" s="110">
        <f t="shared" si="5"/>
        <v>50</v>
      </c>
      <c r="F127" s="110"/>
      <c r="G127" s="110"/>
      <c r="H127" s="110"/>
      <c r="I127" s="110"/>
      <c r="J127" s="110"/>
      <c r="K127" s="110"/>
      <c r="L127" s="110"/>
      <c r="M127" s="110"/>
      <c r="N127" s="111" t="b">
        <f t="shared" si="6"/>
        <v>1</v>
      </c>
      <c r="O127" s="111"/>
    </row>
    <row r="128" spans="4:15" s="94" customFormat="1" x14ac:dyDescent="0.25">
      <c r="D128" s="109">
        <v>51</v>
      </c>
      <c r="E128" s="110">
        <f t="shared" si="5"/>
        <v>51</v>
      </c>
      <c r="F128" s="110"/>
      <c r="G128" s="110"/>
      <c r="H128" s="110"/>
      <c r="I128" s="110"/>
      <c r="J128" s="110"/>
      <c r="K128" s="110"/>
      <c r="L128" s="110"/>
      <c r="M128" s="110"/>
      <c r="N128" s="111" t="b">
        <f t="shared" si="6"/>
        <v>1</v>
      </c>
      <c r="O128" s="111"/>
    </row>
    <row r="129" spans="4:15" s="94" customFormat="1" x14ac:dyDescent="0.25">
      <c r="D129" s="109">
        <v>52</v>
      </c>
      <c r="E129" s="110">
        <f t="shared" si="5"/>
        <v>52</v>
      </c>
      <c r="F129" s="110"/>
      <c r="G129" s="110"/>
      <c r="H129" s="110"/>
      <c r="I129" s="110"/>
      <c r="J129" s="110"/>
      <c r="K129" s="110"/>
      <c r="L129" s="110"/>
      <c r="M129" s="110"/>
      <c r="N129" s="111" t="b">
        <f t="shared" si="6"/>
        <v>1</v>
      </c>
      <c r="O129" s="111"/>
    </row>
    <row r="130" spans="4:15" s="94" customFormat="1" x14ac:dyDescent="0.25">
      <c r="D130" s="109">
        <v>53</v>
      </c>
      <c r="E130" s="110">
        <f t="shared" si="5"/>
        <v>53</v>
      </c>
      <c r="F130" s="110"/>
      <c r="G130" s="110"/>
      <c r="H130" s="110"/>
      <c r="I130" s="110"/>
      <c r="J130" s="110"/>
      <c r="K130" s="110"/>
      <c r="L130" s="110"/>
      <c r="M130" s="110"/>
      <c r="N130" s="111" t="b">
        <f t="shared" si="6"/>
        <v>1</v>
      </c>
      <c r="O130" s="111"/>
    </row>
    <row r="131" spans="4:15" s="94" customFormat="1" x14ac:dyDescent="0.25">
      <c r="D131" s="109">
        <v>54</v>
      </c>
      <c r="E131" s="110">
        <f t="shared" si="5"/>
        <v>54</v>
      </c>
      <c r="F131" s="110"/>
      <c r="G131" s="110"/>
      <c r="H131" s="110"/>
      <c r="I131" s="110"/>
      <c r="J131" s="110"/>
      <c r="K131" s="110"/>
      <c r="L131" s="110"/>
      <c r="M131" s="110"/>
      <c r="N131" s="111" t="b">
        <f t="shared" si="6"/>
        <v>1</v>
      </c>
      <c r="O131" s="111"/>
    </row>
    <row r="132" spans="4:15" s="94" customFormat="1" x14ac:dyDescent="0.25">
      <c r="D132" s="109">
        <v>55</v>
      </c>
      <c r="E132" s="110">
        <f t="shared" si="5"/>
        <v>55</v>
      </c>
      <c r="F132" s="110"/>
      <c r="G132" s="110"/>
      <c r="H132" s="110"/>
      <c r="I132" s="110"/>
      <c r="J132" s="110"/>
      <c r="K132" s="110"/>
      <c r="L132" s="110"/>
      <c r="M132" s="110"/>
      <c r="N132" s="111" t="b">
        <f t="shared" si="6"/>
        <v>1</v>
      </c>
      <c r="O132" s="111"/>
    </row>
    <row r="133" spans="4:15" s="94" customFormat="1" x14ac:dyDescent="0.25">
      <c r="D133" s="109">
        <v>56</v>
      </c>
      <c r="E133" s="110">
        <f t="shared" si="5"/>
        <v>56</v>
      </c>
      <c r="F133" s="110"/>
      <c r="G133" s="110"/>
      <c r="H133" s="110"/>
      <c r="I133" s="110"/>
      <c r="J133" s="110"/>
      <c r="K133" s="110"/>
      <c r="L133" s="110"/>
      <c r="M133" s="110"/>
      <c r="N133" s="111" t="b">
        <f t="shared" si="6"/>
        <v>1</v>
      </c>
      <c r="O133" s="111"/>
    </row>
    <row r="134" spans="4:15" s="94" customFormat="1" x14ac:dyDescent="0.25">
      <c r="D134" s="109">
        <v>57</v>
      </c>
      <c r="E134" s="110">
        <f t="shared" si="5"/>
        <v>57</v>
      </c>
      <c r="F134" s="110"/>
      <c r="G134" s="110"/>
      <c r="H134" s="110"/>
      <c r="I134" s="110"/>
      <c r="J134" s="110"/>
      <c r="K134" s="110"/>
      <c r="L134" s="110"/>
      <c r="M134" s="110"/>
      <c r="N134" s="111" t="b">
        <f t="shared" si="6"/>
        <v>1</v>
      </c>
      <c r="O134" s="111"/>
    </row>
    <row r="135" spans="4:15" s="94" customFormat="1" x14ac:dyDescent="0.25">
      <c r="D135" s="109">
        <v>58</v>
      </c>
      <c r="E135" s="110">
        <f t="shared" si="5"/>
        <v>58</v>
      </c>
      <c r="F135" s="110"/>
      <c r="G135" s="110"/>
      <c r="H135" s="110"/>
      <c r="I135" s="110"/>
      <c r="J135" s="110"/>
      <c r="K135" s="110"/>
      <c r="L135" s="110"/>
      <c r="M135" s="110"/>
      <c r="N135" s="111" t="b">
        <f t="shared" si="6"/>
        <v>1</v>
      </c>
      <c r="O135" s="111"/>
    </row>
    <row r="136" spans="4:15" s="94" customFormat="1" x14ac:dyDescent="0.25">
      <c r="D136" s="112">
        <v>59</v>
      </c>
      <c r="E136" s="110">
        <f t="shared" si="5"/>
        <v>59</v>
      </c>
      <c r="F136" s="113"/>
      <c r="G136" s="113"/>
      <c r="H136" s="113"/>
      <c r="I136" s="113"/>
      <c r="J136" s="113"/>
      <c r="K136" s="113"/>
      <c r="L136" s="113"/>
      <c r="M136" s="113"/>
      <c r="N136" s="114" t="b">
        <f t="shared" si="6"/>
        <v>1</v>
      </c>
      <c r="O136" s="111"/>
    </row>
    <row r="137" spans="4:15" s="94" customFormat="1" x14ac:dyDescent="0.25">
      <c r="D137" s="109">
        <v>60</v>
      </c>
      <c r="E137" s="115">
        <f>ROUND(D137/F$77,0)</f>
        <v>30</v>
      </c>
      <c r="F137" s="115">
        <f>ROUND(D137/F$77,0)</f>
        <v>30</v>
      </c>
      <c r="G137" s="115"/>
      <c r="H137" s="115"/>
      <c r="I137" s="115"/>
      <c r="J137" s="115"/>
      <c r="K137" s="115"/>
      <c r="L137" s="115"/>
      <c r="M137" s="115"/>
      <c r="N137" s="111" t="b">
        <f>ROUND(E137,0)+F137=D137</f>
        <v>1</v>
      </c>
      <c r="O137" s="116"/>
    </row>
    <row r="138" spans="4:15" s="94" customFormat="1" x14ac:dyDescent="0.25">
      <c r="D138" s="109">
        <v>61</v>
      </c>
      <c r="E138" s="115">
        <v>30</v>
      </c>
      <c r="F138" s="115">
        <f t="shared" ref="F138:F165" si="7">ROUND(D138/F$77,0)</f>
        <v>31</v>
      </c>
      <c r="G138" s="115"/>
      <c r="H138" s="115"/>
      <c r="I138" s="115"/>
      <c r="J138" s="115"/>
      <c r="K138" s="115"/>
      <c r="L138" s="115"/>
      <c r="M138" s="115"/>
      <c r="N138" s="111" t="b">
        <f t="shared" ref="N138:N166" si="8">ROUND(E138,0)+F138=D138</f>
        <v>1</v>
      </c>
      <c r="O138" s="116"/>
    </row>
    <row r="139" spans="4:15" s="94" customFormat="1" x14ac:dyDescent="0.25">
      <c r="D139" s="109">
        <v>62</v>
      </c>
      <c r="E139" s="115">
        <f t="shared" ref="E139:E165" si="9">ROUND(D139/F$77,0)</f>
        <v>31</v>
      </c>
      <c r="F139" s="115">
        <f t="shared" si="7"/>
        <v>31</v>
      </c>
      <c r="G139" s="115"/>
      <c r="H139" s="115"/>
      <c r="I139" s="115"/>
      <c r="J139" s="115"/>
      <c r="K139" s="115"/>
      <c r="L139" s="115"/>
      <c r="M139" s="115"/>
      <c r="N139" s="111" t="b">
        <f t="shared" si="8"/>
        <v>1</v>
      </c>
      <c r="O139" s="116"/>
    </row>
    <row r="140" spans="4:15" s="94" customFormat="1" x14ac:dyDescent="0.25">
      <c r="D140" s="109">
        <v>63</v>
      </c>
      <c r="E140" s="115">
        <v>31</v>
      </c>
      <c r="F140" s="115">
        <f t="shared" si="7"/>
        <v>32</v>
      </c>
      <c r="G140" s="115"/>
      <c r="H140" s="115"/>
      <c r="I140" s="115"/>
      <c r="J140" s="115"/>
      <c r="K140" s="115"/>
      <c r="L140" s="115"/>
      <c r="M140" s="115"/>
      <c r="N140" s="111" t="b">
        <f t="shared" si="8"/>
        <v>1</v>
      </c>
      <c r="O140" s="116"/>
    </row>
    <row r="141" spans="4:15" s="94" customFormat="1" x14ac:dyDescent="0.25">
      <c r="D141" s="109">
        <v>64</v>
      </c>
      <c r="E141" s="115">
        <f t="shared" si="9"/>
        <v>32</v>
      </c>
      <c r="F141" s="115">
        <f t="shared" si="7"/>
        <v>32</v>
      </c>
      <c r="G141" s="115"/>
      <c r="H141" s="115"/>
      <c r="I141" s="115"/>
      <c r="J141" s="115"/>
      <c r="K141" s="115"/>
      <c r="L141" s="115"/>
      <c r="M141" s="115"/>
      <c r="N141" s="111" t="b">
        <f t="shared" si="8"/>
        <v>1</v>
      </c>
      <c r="O141" s="116"/>
    </row>
    <row r="142" spans="4:15" s="94" customFormat="1" x14ac:dyDescent="0.25">
      <c r="D142" s="109">
        <v>65</v>
      </c>
      <c r="E142" s="115">
        <v>32</v>
      </c>
      <c r="F142" s="115">
        <f t="shared" si="7"/>
        <v>33</v>
      </c>
      <c r="G142" s="115"/>
      <c r="H142" s="115"/>
      <c r="I142" s="115"/>
      <c r="J142" s="115"/>
      <c r="K142" s="115"/>
      <c r="L142" s="115"/>
      <c r="M142" s="115"/>
      <c r="N142" s="111" t="b">
        <f t="shared" si="8"/>
        <v>1</v>
      </c>
      <c r="O142" s="116"/>
    </row>
    <row r="143" spans="4:15" s="94" customFormat="1" x14ac:dyDescent="0.25">
      <c r="D143" s="109">
        <v>66</v>
      </c>
      <c r="E143" s="115">
        <f t="shared" si="9"/>
        <v>33</v>
      </c>
      <c r="F143" s="115">
        <f t="shared" si="7"/>
        <v>33</v>
      </c>
      <c r="G143" s="115"/>
      <c r="H143" s="115"/>
      <c r="I143" s="115"/>
      <c r="J143" s="115"/>
      <c r="K143" s="115"/>
      <c r="L143" s="115"/>
      <c r="M143" s="115"/>
      <c r="N143" s="111" t="b">
        <f t="shared" si="8"/>
        <v>1</v>
      </c>
      <c r="O143" s="116"/>
    </row>
    <row r="144" spans="4:15" s="94" customFormat="1" x14ac:dyDescent="0.25">
      <c r="D144" s="109">
        <v>67</v>
      </c>
      <c r="E144" s="115">
        <v>33</v>
      </c>
      <c r="F144" s="115">
        <f t="shared" si="7"/>
        <v>34</v>
      </c>
      <c r="G144" s="115"/>
      <c r="H144" s="115"/>
      <c r="I144" s="115"/>
      <c r="J144" s="115"/>
      <c r="K144" s="115"/>
      <c r="L144" s="115"/>
      <c r="M144" s="115"/>
      <c r="N144" s="111" t="b">
        <f t="shared" si="8"/>
        <v>1</v>
      </c>
      <c r="O144" s="116"/>
    </row>
    <row r="145" spans="4:15" s="94" customFormat="1" x14ac:dyDescent="0.25">
      <c r="D145" s="109">
        <v>68</v>
      </c>
      <c r="E145" s="115">
        <f t="shared" si="9"/>
        <v>34</v>
      </c>
      <c r="F145" s="115">
        <f t="shared" si="7"/>
        <v>34</v>
      </c>
      <c r="G145" s="115"/>
      <c r="H145" s="115"/>
      <c r="I145" s="115"/>
      <c r="J145" s="115"/>
      <c r="K145" s="115"/>
      <c r="L145" s="115"/>
      <c r="M145" s="115"/>
      <c r="N145" s="111" t="b">
        <f t="shared" si="8"/>
        <v>1</v>
      </c>
      <c r="O145" s="116"/>
    </row>
    <row r="146" spans="4:15" s="94" customFormat="1" x14ac:dyDescent="0.25">
      <c r="D146" s="109">
        <v>69</v>
      </c>
      <c r="E146" s="115">
        <v>34</v>
      </c>
      <c r="F146" s="115">
        <f t="shared" si="7"/>
        <v>35</v>
      </c>
      <c r="G146" s="115"/>
      <c r="H146" s="115"/>
      <c r="I146" s="115"/>
      <c r="J146" s="115"/>
      <c r="K146" s="115"/>
      <c r="L146" s="115"/>
      <c r="M146" s="115"/>
      <c r="N146" s="111" t="b">
        <f t="shared" si="8"/>
        <v>1</v>
      </c>
      <c r="O146" s="116"/>
    </row>
    <row r="147" spans="4:15" s="94" customFormat="1" x14ac:dyDescent="0.25">
      <c r="D147" s="109">
        <v>70</v>
      </c>
      <c r="E147" s="115">
        <f t="shared" si="9"/>
        <v>35</v>
      </c>
      <c r="F147" s="115">
        <f t="shared" si="7"/>
        <v>35</v>
      </c>
      <c r="G147" s="115"/>
      <c r="H147" s="115"/>
      <c r="I147" s="115"/>
      <c r="J147" s="115"/>
      <c r="K147" s="115"/>
      <c r="L147" s="115"/>
      <c r="M147" s="115"/>
      <c r="N147" s="111" t="b">
        <f t="shared" si="8"/>
        <v>1</v>
      </c>
      <c r="O147" s="116"/>
    </row>
    <row r="148" spans="4:15" s="94" customFormat="1" x14ac:dyDescent="0.25">
      <c r="D148" s="109">
        <v>71</v>
      </c>
      <c r="E148" s="115">
        <v>35</v>
      </c>
      <c r="F148" s="115">
        <f t="shared" si="7"/>
        <v>36</v>
      </c>
      <c r="G148" s="115"/>
      <c r="H148" s="115"/>
      <c r="I148" s="115"/>
      <c r="J148" s="115"/>
      <c r="K148" s="115"/>
      <c r="L148" s="115"/>
      <c r="M148" s="115"/>
      <c r="N148" s="111" t="b">
        <f t="shared" si="8"/>
        <v>1</v>
      </c>
      <c r="O148" s="116"/>
    </row>
    <row r="149" spans="4:15" s="94" customFormat="1" x14ac:dyDescent="0.25">
      <c r="D149" s="109">
        <v>72</v>
      </c>
      <c r="E149" s="115">
        <f t="shared" si="9"/>
        <v>36</v>
      </c>
      <c r="F149" s="115">
        <f t="shared" si="7"/>
        <v>36</v>
      </c>
      <c r="G149" s="115"/>
      <c r="H149" s="115"/>
      <c r="I149" s="115"/>
      <c r="J149" s="115"/>
      <c r="K149" s="115"/>
      <c r="L149" s="115"/>
      <c r="M149" s="115"/>
      <c r="N149" s="111" t="b">
        <f t="shared" si="8"/>
        <v>1</v>
      </c>
      <c r="O149" s="116"/>
    </row>
    <row r="150" spans="4:15" s="94" customFormat="1" x14ac:dyDescent="0.25">
      <c r="D150" s="109">
        <v>73</v>
      </c>
      <c r="E150" s="115">
        <v>36</v>
      </c>
      <c r="F150" s="115">
        <f t="shared" si="7"/>
        <v>37</v>
      </c>
      <c r="G150" s="115"/>
      <c r="H150" s="115"/>
      <c r="I150" s="115"/>
      <c r="J150" s="115"/>
      <c r="K150" s="115"/>
      <c r="L150" s="115"/>
      <c r="M150" s="115"/>
      <c r="N150" s="111" t="b">
        <f t="shared" si="8"/>
        <v>1</v>
      </c>
      <c r="O150" s="116"/>
    </row>
    <row r="151" spans="4:15" s="94" customFormat="1" x14ac:dyDescent="0.25">
      <c r="D151" s="109">
        <v>74</v>
      </c>
      <c r="E151" s="115">
        <f t="shared" si="9"/>
        <v>37</v>
      </c>
      <c r="F151" s="115">
        <f t="shared" si="7"/>
        <v>37</v>
      </c>
      <c r="G151" s="115"/>
      <c r="H151" s="115"/>
      <c r="I151" s="115"/>
      <c r="J151" s="115"/>
      <c r="K151" s="115"/>
      <c r="L151" s="115"/>
      <c r="M151" s="115"/>
      <c r="N151" s="111" t="b">
        <f t="shared" si="8"/>
        <v>1</v>
      </c>
      <c r="O151" s="116"/>
    </row>
    <row r="152" spans="4:15" s="94" customFormat="1" x14ac:dyDescent="0.25">
      <c r="D152" s="109">
        <v>75</v>
      </c>
      <c r="E152" s="115">
        <v>37</v>
      </c>
      <c r="F152" s="115">
        <f t="shared" si="7"/>
        <v>38</v>
      </c>
      <c r="G152" s="115"/>
      <c r="H152" s="115"/>
      <c r="I152" s="115"/>
      <c r="J152" s="115"/>
      <c r="K152" s="115"/>
      <c r="L152" s="115"/>
      <c r="M152" s="115"/>
      <c r="N152" s="111" t="b">
        <f t="shared" si="8"/>
        <v>1</v>
      </c>
      <c r="O152" s="116"/>
    </row>
    <row r="153" spans="4:15" s="94" customFormat="1" x14ac:dyDescent="0.25">
      <c r="D153" s="109">
        <v>76</v>
      </c>
      <c r="E153" s="115">
        <f t="shared" si="9"/>
        <v>38</v>
      </c>
      <c r="F153" s="115">
        <f t="shared" si="7"/>
        <v>38</v>
      </c>
      <c r="G153" s="115"/>
      <c r="H153" s="115"/>
      <c r="I153" s="115"/>
      <c r="J153" s="115"/>
      <c r="K153" s="115"/>
      <c r="L153" s="115"/>
      <c r="M153" s="115"/>
      <c r="N153" s="111" t="b">
        <f t="shared" si="8"/>
        <v>1</v>
      </c>
      <c r="O153" s="116"/>
    </row>
    <row r="154" spans="4:15" s="94" customFormat="1" x14ac:dyDescent="0.25">
      <c r="D154" s="109">
        <v>77</v>
      </c>
      <c r="E154" s="115">
        <v>38</v>
      </c>
      <c r="F154" s="115">
        <f t="shared" si="7"/>
        <v>39</v>
      </c>
      <c r="G154" s="115"/>
      <c r="H154" s="115"/>
      <c r="I154" s="115"/>
      <c r="J154" s="115"/>
      <c r="K154" s="115"/>
      <c r="L154" s="115"/>
      <c r="M154" s="115"/>
      <c r="N154" s="111" t="b">
        <f t="shared" si="8"/>
        <v>1</v>
      </c>
      <c r="O154" s="116"/>
    </row>
    <row r="155" spans="4:15" s="94" customFormat="1" x14ac:dyDescent="0.25">
      <c r="D155" s="109">
        <v>78</v>
      </c>
      <c r="E155" s="115">
        <f t="shared" si="9"/>
        <v>39</v>
      </c>
      <c r="F155" s="115">
        <f t="shared" si="7"/>
        <v>39</v>
      </c>
      <c r="G155" s="115"/>
      <c r="H155" s="115"/>
      <c r="I155" s="115"/>
      <c r="J155" s="115"/>
      <c r="K155" s="115"/>
      <c r="L155" s="115"/>
      <c r="M155" s="115"/>
      <c r="N155" s="111" t="b">
        <f t="shared" si="8"/>
        <v>1</v>
      </c>
      <c r="O155" s="116"/>
    </row>
    <row r="156" spans="4:15" s="94" customFormat="1" x14ac:dyDescent="0.25">
      <c r="D156" s="109">
        <v>79</v>
      </c>
      <c r="E156" s="115">
        <v>39</v>
      </c>
      <c r="F156" s="115">
        <f t="shared" si="7"/>
        <v>40</v>
      </c>
      <c r="G156" s="115"/>
      <c r="H156" s="115"/>
      <c r="I156" s="115"/>
      <c r="J156" s="115"/>
      <c r="K156" s="115"/>
      <c r="L156" s="115"/>
      <c r="M156" s="115"/>
      <c r="N156" s="111" t="b">
        <f t="shared" si="8"/>
        <v>1</v>
      </c>
      <c r="O156" s="116"/>
    </row>
    <row r="157" spans="4:15" s="94" customFormat="1" x14ac:dyDescent="0.25">
      <c r="D157" s="109">
        <v>80</v>
      </c>
      <c r="E157" s="115">
        <f t="shared" si="9"/>
        <v>40</v>
      </c>
      <c r="F157" s="115">
        <f t="shared" si="7"/>
        <v>40</v>
      </c>
      <c r="G157" s="115"/>
      <c r="H157" s="115"/>
      <c r="I157" s="115"/>
      <c r="J157" s="115"/>
      <c r="K157" s="115"/>
      <c r="L157" s="115"/>
      <c r="M157" s="115"/>
      <c r="N157" s="111" t="b">
        <f t="shared" si="8"/>
        <v>1</v>
      </c>
      <c r="O157" s="116"/>
    </row>
    <row r="158" spans="4:15" s="94" customFormat="1" x14ac:dyDescent="0.25">
      <c r="D158" s="109">
        <v>81</v>
      </c>
      <c r="E158" s="115">
        <v>40</v>
      </c>
      <c r="F158" s="115">
        <f t="shared" si="7"/>
        <v>41</v>
      </c>
      <c r="G158" s="115"/>
      <c r="H158" s="115"/>
      <c r="I158" s="115"/>
      <c r="J158" s="115"/>
      <c r="K158" s="115"/>
      <c r="L158" s="115"/>
      <c r="M158" s="115"/>
      <c r="N158" s="111" t="b">
        <f t="shared" si="8"/>
        <v>1</v>
      </c>
      <c r="O158" s="116"/>
    </row>
    <row r="159" spans="4:15" s="94" customFormat="1" x14ac:dyDescent="0.25">
      <c r="D159" s="109">
        <v>82</v>
      </c>
      <c r="E159" s="115">
        <f t="shared" si="9"/>
        <v>41</v>
      </c>
      <c r="F159" s="115">
        <f t="shared" si="7"/>
        <v>41</v>
      </c>
      <c r="G159" s="115"/>
      <c r="H159" s="115"/>
      <c r="I159" s="115"/>
      <c r="J159" s="115"/>
      <c r="K159" s="115"/>
      <c r="L159" s="115"/>
      <c r="M159" s="115"/>
      <c r="N159" s="111" t="b">
        <f t="shared" si="8"/>
        <v>1</v>
      </c>
      <c r="O159" s="116"/>
    </row>
    <row r="160" spans="4:15" s="94" customFormat="1" x14ac:dyDescent="0.25">
      <c r="D160" s="109">
        <v>83</v>
      </c>
      <c r="E160" s="115">
        <v>41</v>
      </c>
      <c r="F160" s="115">
        <f t="shared" si="7"/>
        <v>42</v>
      </c>
      <c r="G160" s="115"/>
      <c r="H160" s="115"/>
      <c r="I160" s="115"/>
      <c r="J160" s="115"/>
      <c r="K160" s="115"/>
      <c r="L160" s="115"/>
      <c r="M160" s="115"/>
      <c r="N160" s="111" t="b">
        <f t="shared" si="8"/>
        <v>1</v>
      </c>
      <c r="O160" s="116"/>
    </row>
    <row r="161" spans="4:15" s="94" customFormat="1" x14ac:dyDescent="0.25">
      <c r="D161" s="109">
        <v>84</v>
      </c>
      <c r="E161" s="115">
        <f t="shared" si="9"/>
        <v>42</v>
      </c>
      <c r="F161" s="115">
        <f t="shared" si="7"/>
        <v>42</v>
      </c>
      <c r="G161" s="115"/>
      <c r="H161" s="115"/>
      <c r="I161" s="115"/>
      <c r="J161" s="115"/>
      <c r="K161" s="115"/>
      <c r="L161" s="115"/>
      <c r="M161" s="115"/>
      <c r="N161" s="111" t="b">
        <f t="shared" si="8"/>
        <v>1</v>
      </c>
      <c r="O161" s="116"/>
    </row>
    <row r="162" spans="4:15" s="94" customFormat="1" x14ac:dyDescent="0.25">
      <c r="D162" s="109">
        <v>85</v>
      </c>
      <c r="E162" s="115">
        <v>42</v>
      </c>
      <c r="F162" s="115">
        <f t="shared" si="7"/>
        <v>43</v>
      </c>
      <c r="G162" s="115"/>
      <c r="H162" s="115"/>
      <c r="I162" s="115"/>
      <c r="J162" s="115"/>
      <c r="K162" s="115"/>
      <c r="L162" s="115"/>
      <c r="M162" s="115"/>
      <c r="N162" s="111" t="b">
        <f t="shared" si="8"/>
        <v>1</v>
      </c>
      <c r="O162" s="116"/>
    </row>
    <row r="163" spans="4:15" s="94" customFormat="1" x14ac:dyDescent="0.25">
      <c r="D163" s="109">
        <v>86</v>
      </c>
      <c r="E163" s="115">
        <f t="shared" si="9"/>
        <v>43</v>
      </c>
      <c r="F163" s="115">
        <f t="shared" si="7"/>
        <v>43</v>
      </c>
      <c r="G163" s="115"/>
      <c r="H163" s="115"/>
      <c r="I163" s="115"/>
      <c r="J163" s="115"/>
      <c r="K163" s="115"/>
      <c r="L163" s="115"/>
      <c r="M163" s="115"/>
      <c r="N163" s="111" t="b">
        <f t="shared" si="8"/>
        <v>1</v>
      </c>
      <c r="O163" s="116"/>
    </row>
    <row r="164" spans="4:15" s="94" customFormat="1" x14ac:dyDescent="0.25">
      <c r="D164" s="109">
        <v>87</v>
      </c>
      <c r="E164" s="115">
        <v>43</v>
      </c>
      <c r="F164" s="115">
        <f t="shared" si="7"/>
        <v>44</v>
      </c>
      <c r="G164" s="115"/>
      <c r="H164" s="115"/>
      <c r="I164" s="115"/>
      <c r="J164" s="115"/>
      <c r="K164" s="115"/>
      <c r="L164" s="115"/>
      <c r="M164" s="115"/>
      <c r="N164" s="111" t="b">
        <f t="shared" si="8"/>
        <v>1</v>
      </c>
      <c r="O164" s="116"/>
    </row>
    <row r="165" spans="4:15" s="94" customFormat="1" x14ac:dyDescent="0.25">
      <c r="D165" s="109">
        <v>88</v>
      </c>
      <c r="E165" s="115">
        <f t="shared" si="9"/>
        <v>44</v>
      </c>
      <c r="F165" s="115">
        <f t="shared" si="7"/>
        <v>44</v>
      </c>
      <c r="G165" s="115"/>
      <c r="H165" s="115"/>
      <c r="I165" s="115"/>
      <c r="J165" s="115"/>
      <c r="K165" s="115"/>
      <c r="L165" s="115"/>
      <c r="M165" s="115"/>
      <c r="N165" s="111" t="b">
        <f t="shared" si="8"/>
        <v>1</v>
      </c>
      <c r="O165" s="116"/>
    </row>
    <row r="166" spans="4:15" s="94" customFormat="1" x14ac:dyDescent="0.25">
      <c r="D166" s="109">
        <v>89</v>
      </c>
      <c r="E166" s="115">
        <v>44</v>
      </c>
      <c r="F166" s="115">
        <f t="shared" ref="F166" si="10">ROUND(D166/F$77,0)</f>
        <v>45</v>
      </c>
      <c r="G166" s="115"/>
      <c r="H166" s="115"/>
      <c r="I166" s="115"/>
      <c r="J166" s="115"/>
      <c r="K166" s="115"/>
      <c r="L166" s="115"/>
      <c r="M166" s="115"/>
      <c r="N166" s="111" t="b">
        <f t="shared" si="8"/>
        <v>1</v>
      </c>
      <c r="O166" s="116"/>
    </row>
    <row r="167" spans="4:15" s="94" customFormat="1" x14ac:dyDescent="0.25">
      <c r="D167" s="112">
        <v>90</v>
      </c>
      <c r="E167" s="115">
        <f>ROUND(D167/G$77,0)</f>
        <v>30</v>
      </c>
      <c r="F167" s="115">
        <f>ROUND(D167/G$77,0)</f>
        <v>30</v>
      </c>
      <c r="G167" s="115">
        <f>ROUND($D167/G$77,0)</f>
        <v>30</v>
      </c>
      <c r="H167" s="117"/>
      <c r="I167" s="117"/>
      <c r="J167" s="117"/>
      <c r="K167" s="117"/>
      <c r="L167" s="117"/>
      <c r="M167" s="117"/>
      <c r="N167" s="114" t="b">
        <f t="shared" ref="N167:N198" si="11">SUM(E167:M167)=D167</f>
        <v>1</v>
      </c>
      <c r="O167" s="116"/>
    </row>
    <row r="168" spans="4:15" s="94" customFormat="1" x14ac:dyDescent="0.25">
      <c r="D168" s="109">
        <v>91</v>
      </c>
      <c r="E168" s="115">
        <f t="shared" ref="E168:E195" si="12">ROUND(D168/G$77,0)</f>
        <v>30</v>
      </c>
      <c r="F168" s="115">
        <f t="shared" ref="F168:F196" si="13">ROUND(D168/G$77,0)</f>
        <v>30</v>
      </c>
      <c r="G168" s="115">
        <v>31</v>
      </c>
      <c r="H168" s="115"/>
      <c r="I168" s="115"/>
      <c r="J168" s="115"/>
      <c r="K168" s="115"/>
      <c r="L168" s="115"/>
      <c r="M168" s="115"/>
      <c r="N168" s="111" t="b">
        <f t="shared" si="11"/>
        <v>1</v>
      </c>
      <c r="O168" s="116"/>
    </row>
    <row r="169" spans="4:15" s="94" customFormat="1" x14ac:dyDescent="0.25">
      <c r="D169" s="109">
        <v>92</v>
      </c>
      <c r="E169" s="115">
        <v>30</v>
      </c>
      <c r="F169" s="115">
        <f t="shared" si="13"/>
        <v>31</v>
      </c>
      <c r="G169" s="115">
        <f t="shared" ref="G169:G196" si="14">ROUND($D169/G$77,0)</f>
        <v>31</v>
      </c>
      <c r="H169" s="115"/>
      <c r="I169" s="115"/>
      <c r="J169" s="115"/>
      <c r="K169" s="115"/>
      <c r="L169" s="115"/>
      <c r="M169" s="115"/>
      <c r="N169" s="111" t="b">
        <f t="shared" si="11"/>
        <v>1</v>
      </c>
      <c r="O169" s="116"/>
    </row>
    <row r="170" spans="4:15" s="94" customFormat="1" x14ac:dyDescent="0.25">
      <c r="D170" s="109">
        <v>93</v>
      </c>
      <c r="E170" s="115">
        <f t="shared" si="12"/>
        <v>31</v>
      </c>
      <c r="F170" s="115">
        <f t="shared" si="13"/>
        <v>31</v>
      </c>
      <c r="G170" s="115">
        <f t="shared" si="14"/>
        <v>31</v>
      </c>
      <c r="H170" s="115"/>
      <c r="I170" s="115"/>
      <c r="J170" s="115"/>
      <c r="K170" s="115"/>
      <c r="L170" s="115"/>
      <c r="M170" s="115"/>
      <c r="N170" s="111" t="b">
        <f t="shared" si="11"/>
        <v>1</v>
      </c>
      <c r="O170" s="116"/>
    </row>
    <row r="171" spans="4:15" s="94" customFormat="1" x14ac:dyDescent="0.25">
      <c r="D171" s="109">
        <v>94</v>
      </c>
      <c r="E171" s="115">
        <f t="shared" si="12"/>
        <v>31</v>
      </c>
      <c r="F171" s="115">
        <f t="shared" si="13"/>
        <v>31</v>
      </c>
      <c r="G171" s="115">
        <v>32</v>
      </c>
      <c r="H171" s="115"/>
      <c r="I171" s="115"/>
      <c r="J171" s="115"/>
      <c r="K171" s="115"/>
      <c r="L171" s="115"/>
      <c r="M171" s="115"/>
      <c r="N171" s="111" t="b">
        <f t="shared" si="11"/>
        <v>1</v>
      </c>
      <c r="O171" s="116"/>
    </row>
    <row r="172" spans="4:15" s="94" customFormat="1" x14ac:dyDescent="0.25">
      <c r="D172" s="109">
        <v>95</v>
      </c>
      <c r="E172" s="115">
        <v>31</v>
      </c>
      <c r="F172" s="115">
        <f t="shared" si="13"/>
        <v>32</v>
      </c>
      <c r="G172" s="115">
        <f t="shared" si="14"/>
        <v>32</v>
      </c>
      <c r="H172" s="115"/>
      <c r="I172" s="115"/>
      <c r="J172" s="115"/>
      <c r="K172" s="115"/>
      <c r="L172" s="115"/>
      <c r="M172" s="115"/>
      <c r="N172" s="111" t="b">
        <f t="shared" si="11"/>
        <v>1</v>
      </c>
      <c r="O172" s="116"/>
    </row>
    <row r="173" spans="4:15" s="94" customFormat="1" x14ac:dyDescent="0.25">
      <c r="D173" s="109">
        <v>96</v>
      </c>
      <c r="E173" s="115">
        <f t="shared" si="12"/>
        <v>32</v>
      </c>
      <c r="F173" s="115">
        <f t="shared" si="13"/>
        <v>32</v>
      </c>
      <c r="G173" s="115">
        <f t="shared" si="14"/>
        <v>32</v>
      </c>
      <c r="H173" s="115"/>
      <c r="I173" s="115"/>
      <c r="J173" s="115"/>
      <c r="K173" s="115"/>
      <c r="L173" s="115"/>
      <c r="M173" s="115"/>
      <c r="N173" s="111" t="b">
        <f t="shared" si="11"/>
        <v>1</v>
      </c>
      <c r="O173" s="116"/>
    </row>
    <row r="174" spans="4:15" s="94" customFormat="1" x14ac:dyDescent="0.25">
      <c r="D174" s="109">
        <v>97</v>
      </c>
      <c r="E174" s="115">
        <f t="shared" si="12"/>
        <v>32</v>
      </c>
      <c r="F174" s="115">
        <f t="shared" si="13"/>
        <v>32</v>
      </c>
      <c r="G174" s="115">
        <v>33</v>
      </c>
      <c r="H174" s="115"/>
      <c r="I174" s="115"/>
      <c r="J174" s="115"/>
      <c r="K174" s="115"/>
      <c r="L174" s="115"/>
      <c r="M174" s="115"/>
      <c r="N174" s="111" t="b">
        <f t="shared" si="11"/>
        <v>1</v>
      </c>
      <c r="O174" s="116"/>
    </row>
    <row r="175" spans="4:15" s="94" customFormat="1" x14ac:dyDescent="0.25">
      <c r="D175" s="109">
        <v>98</v>
      </c>
      <c r="E175" s="115">
        <v>32</v>
      </c>
      <c r="F175" s="115">
        <f t="shared" si="13"/>
        <v>33</v>
      </c>
      <c r="G175" s="115">
        <f t="shared" si="14"/>
        <v>33</v>
      </c>
      <c r="H175" s="115"/>
      <c r="I175" s="115"/>
      <c r="J175" s="115"/>
      <c r="K175" s="115"/>
      <c r="L175" s="115"/>
      <c r="M175" s="115"/>
      <c r="N175" s="111" t="b">
        <f t="shared" si="11"/>
        <v>1</v>
      </c>
      <c r="O175" s="116"/>
    </row>
    <row r="176" spans="4:15" s="94" customFormat="1" x14ac:dyDescent="0.25">
      <c r="D176" s="109">
        <v>99</v>
      </c>
      <c r="E176" s="115">
        <f t="shared" si="12"/>
        <v>33</v>
      </c>
      <c r="F176" s="115">
        <f t="shared" si="13"/>
        <v>33</v>
      </c>
      <c r="G176" s="115">
        <f t="shared" si="14"/>
        <v>33</v>
      </c>
      <c r="H176" s="115"/>
      <c r="I176" s="115"/>
      <c r="J176" s="115"/>
      <c r="K176" s="115"/>
      <c r="L176" s="115"/>
      <c r="M176" s="115"/>
      <c r="N176" s="111" t="b">
        <f t="shared" si="11"/>
        <v>1</v>
      </c>
      <c r="O176" s="116"/>
    </row>
    <row r="177" spans="4:15" s="94" customFormat="1" x14ac:dyDescent="0.25">
      <c r="D177" s="109">
        <v>100</v>
      </c>
      <c r="E177" s="115">
        <f t="shared" si="12"/>
        <v>33</v>
      </c>
      <c r="F177" s="115">
        <f t="shared" si="13"/>
        <v>33</v>
      </c>
      <c r="G177" s="115">
        <v>34</v>
      </c>
      <c r="H177" s="115"/>
      <c r="I177" s="115"/>
      <c r="J177" s="115"/>
      <c r="K177" s="115"/>
      <c r="L177" s="115"/>
      <c r="M177" s="115"/>
      <c r="N177" s="111" t="b">
        <f t="shared" si="11"/>
        <v>1</v>
      </c>
      <c r="O177" s="116"/>
    </row>
    <row r="178" spans="4:15" s="94" customFormat="1" x14ac:dyDescent="0.25">
      <c r="D178" s="109">
        <v>101</v>
      </c>
      <c r="E178" s="115">
        <v>33</v>
      </c>
      <c r="F178" s="115">
        <f t="shared" si="13"/>
        <v>34</v>
      </c>
      <c r="G178" s="115">
        <f t="shared" si="14"/>
        <v>34</v>
      </c>
      <c r="H178" s="115"/>
      <c r="I178" s="115"/>
      <c r="J178" s="115"/>
      <c r="K178" s="115"/>
      <c r="L178" s="115"/>
      <c r="M178" s="115"/>
      <c r="N178" s="111" t="b">
        <f t="shared" si="11"/>
        <v>1</v>
      </c>
      <c r="O178" s="116"/>
    </row>
    <row r="179" spans="4:15" s="94" customFormat="1" x14ac:dyDescent="0.25">
      <c r="D179" s="109">
        <v>102</v>
      </c>
      <c r="E179" s="115">
        <f t="shared" si="12"/>
        <v>34</v>
      </c>
      <c r="F179" s="115">
        <f t="shared" si="13"/>
        <v>34</v>
      </c>
      <c r="G179" s="115">
        <f t="shared" si="14"/>
        <v>34</v>
      </c>
      <c r="H179" s="115"/>
      <c r="I179" s="115"/>
      <c r="J179" s="115"/>
      <c r="K179" s="115"/>
      <c r="L179" s="115"/>
      <c r="M179" s="115"/>
      <c r="N179" s="111" t="b">
        <f t="shared" si="11"/>
        <v>1</v>
      </c>
      <c r="O179" s="116"/>
    </row>
    <row r="180" spans="4:15" s="94" customFormat="1" x14ac:dyDescent="0.25">
      <c r="D180" s="109">
        <v>103</v>
      </c>
      <c r="E180" s="115">
        <f t="shared" si="12"/>
        <v>34</v>
      </c>
      <c r="F180" s="115">
        <f t="shared" si="13"/>
        <v>34</v>
      </c>
      <c r="G180" s="115">
        <v>35</v>
      </c>
      <c r="H180" s="115"/>
      <c r="I180" s="115"/>
      <c r="J180" s="115"/>
      <c r="K180" s="115"/>
      <c r="L180" s="115"/>
      <c r="M180" s="115"/>
      <c r="N180" s="111" t="b">
        <f t="shared" si="11"/>
        <v>1</v>
      </c>
      <c r="O180" s="116"/>
    </row>
    <row r="181" spans="4:15" s="94" customFormat="1" x14ac:dyDescent="0.25">
      <c r="D181" s="109">
        <v>104</v>
      </c>
      <c r="E181" s="115">
        <v>34</v>
      </c>
      <c r="F181" s="115">
        <f t="shared" si="13"/>
        <v>35</v>
      </c>
      <c r="G181" s="115">
        <f t="shared" si="14"/>
        <v>35</v>
      </c>
      <c r="H181" s="115"/>
      <c r="I181" s="115"/>
      <c r="J181" s="115"/>
      <c r="K181" s="115"/>
      <c r="L181" s="115"/>
      <c r="M181" s="115"/>
      <c r="N181" s="111" t="b">
        <f t="shared" si="11"/>
        <v>1</v>
      </c>
      <c r="O181" s="116"/>
    </row>
    <row r="182" spans="4:15" s="94" customFormat="1" x14ac:dyDescent="0.25">
      <c r="D182" s="109">
        <v>105</v>
      </c>
      <c r="E182" s="115">
        <f t="shared" si="12"/>
        <v>35</v>
      </c>
      <c r="F182" s="115">
        <f t="shared" si="13"/>
        <v>35</v>
      </c>
      <c r="G182" s="115">
        <f t="shared" si="14"/>
        <v>35</v>
      </c>
      <c r="H182" s="115"/>
      <c r="I182" s="115"/>
      <c r="J182" s="115"/>
      <c r="K182" s="115"/>
      <c r="L182" s="115"/>
      <c r="M182" s="115"/>
      <c r="N182" s="111" t="b">
        <f t="shared" si="11"/>
        <v>1</v>
      </c>
      <c r="O182" s="116"/>
    </row>
    <row r="183" spans="4:15" s="94" customFormat="1" x14ac:dyDescent="0.25">
      <c r="D183" s="109">
        <v>106</v>
      </c>
      <c r="E183" s="115">
        <f t="shared" si="12"/>
        <v>35</v>
      </c>
      <c r="F183" s="115">
        <f t="shared" si="13"/>
        <v>35</v>
      </c>
      <c r="G183" s="115">
        <v>36</v>
      </c>
      <c r="H183" s="115"/>
      <c r="I183" s="115"/>
      <c r="J183" s="115"/>
      <c r="K183" s="115"/>
      <c r="L183" s="115"/>
      <c r="M183" s="115"/>
      <c r="N183" s="111" t="b">
        <f t="shared" si="11"/>
        <v>1</v>
      </c>
      <c r="O183" s="116"/>
    </row>
    <row r="184" spans="4:15" s="94" customFormat="1" x14ac:dyDescent="0.25">
      <c r="D184" s="109">
        <v>107</v>
      </c>
      <c r="E184" s="115">
        <v>35</v>
      </c>
      <c r="F184" s="115">
        <f t="shared" si="13"/>
        <v>36</v>
      </c>
      <c r="G184" s="115">
        <f t="shared" si="14"/>
        <v>36</v>
      </c>
      <c r="H184" s="115"/>
      <c r="I184" s="115"/>
      <c r="J184" s="115"/>
      <c r="K184" s="115"/>
      <c r="L184" s="115"/>
      <c r="M184" s="115"/>
      <c r="N184" s="111" t="b">
        <f t="shared" si="11"/>
        <v>1</v>
      </c>
      <c r="O184" s="116"/>
    </row>
    <row r="185" spans="4:15" s="94" customFormat="1" x14ac:dyDescent="0.25">
      <c r="D185" s="109">
        <v>108</v>
      </c>
      <c r="E185" s="115">
        <f t="shared" si="12"/>
        <v>36</v>
      </c>
      <c r="F185" s="115">
        <f t="shared" si="13"/>
        <v>36</v>
      </c>
      <c r="G185" s="115">
        <f t="shared" si="14"/>
        <v>36</v>
      </c>
      <c r="H185" s="115"/>
      <c r="I185" s="115"/>
      <c r="J185" s="115"/>
      <c r="K185" s="115"/>
      <c r="L185" s="115"/>
      <c r="M185" s="115"/>
      <c r="N185" s="111" t="b">
        <f t="shared" si="11"/>
        <v>1</v>
      </c>
      <c r="O185" s="116"/>
    </row>
    <row r="186" spans="4:15" s="94" customFormat="1" x14ac:dyDescent="0.25">
      <c r="D186" s="109">
        <v>109</v>
      </c>
      <c r="E186" s="115">
        <f t="shared" si="12"/>
        <v>36</v>
      </c>
      <c r="F186" s="115">
        <f t="shared" si="13"/>
        <v>36</v>
      </c>
      <c r="G186" s="115">
        <v>37</v>
      </c>
      <c r="H186" s="115"/>
      <c r="I186" s="115"/>
      <c r="J186" s="115"/>
      <c r="K186" s="115"/>
      <c r="L186" s="115"/>
      <c r="M186" s="115"/>
      <c r="N186" s="111" t="b">
        <f t="shared" si="11"/>
        <v>1</v>
      </c>
      <c r="O186" s="116"/>
    </row>
    <row r="187" spans="4:15" s="94" customFormat="1" x14ac:dyDescent="0.25">
      <c r="D187" s="109">
        <v>110</v>
      </c>
      <c r="E187" s="115">
        <v>36</v>
      </c>
      <c r="F187" s="115">
        <f t="shared" si="13"/>
        <v>37</v>
      </c>
      <c r="G187" s="115">
        <f t="shared" si="14"/>
        <v>37</v>
      </c>
      <c r="H187" s="115"/>
      <c r="I187" s="115"/>
      <c r="J187" s="115"/>
      <c r="K187" s="115"/>
      <c r="L187" s="115"/>
      <c r="M187" s="115"/>
      <c r="N187" s="111" t="b">
        <f t="shared" si="11"/>
        <v>1</v>
      </c>
      <c r="O187" s="116"/>
    </row>
    <row r="188" spans="4:15" s="94" customFormat="1" x14ac:dyDescent="0.25">
      <c r="D188" s="109">
        <v>111</v>
      </c>
      <c r="E188" s="115">
        <f t="shared" si="12"/>
        <v>37</v>
      </c>
      <c r="F188" s="115">
        <f t="shared" si="13"/>
        <v>37</v>
      </c>
      <c r="G188" s="115">
        <f t="shared" si="14"/>
        <v>37</v>
      </c>
      <c r="H188" s="115"/>
      <c r="I188" s="115"/>
      <c r="J188" s="115"/>
      <c r="K188" s="115"/>
      <c r="L188" s="115"/>
      <c r="M188" s="115"/>
      <c r="N188" s="111" t="b">
        <f t="shared" si="11"/>
        <v>1</v>
      </c>
      <c r="O188" s="116"/>
    </row>
    <row r="189" spans="4:15" s="94" customFormat="1" x14ac:dyDescent="0.25">
      <c r="D189" s="109">
        <v>112</v>
      </c>
      <c r="E189" s="115">
        <f t="shared" si="12"/>
        <v>37</v>
      </c>
      <c r="F189" s="115">
        <f t="shared" si="13"/>
        <v>37</v>
      </c>
      <c r="G189" s="115">
        <v>38</v>
      </c>
      <c r="H189" s="115"/>
      <c r="I189" s="115"/>
      <c r="J189" s="115"/>
      <c r="K189" s="115"/>
      <c r="L189" s="115"/>
      <c r="M189" s="115"/>
      <c r="N189" s="111" t="b">
        <f t="shared" si="11"/>
        <v>1</v>
      </c>
      <c r="O189" s="116"/>
    </row>
    <row r="190" spans="4:15" s="94" customFormat="1" x14ac:dyDescent="0.25">
      <c r="D190" s="109">
        <v>113</v>
      </c>
      <c r="E190" s="115">
        <v>37</v>
      </c>
      <c r="F190" s="115">
        <f t="shared" si="13"/>
        <v>38</v>
      </c>
      <c r="G190" s="115">
        <f t="shared" si="14"/>
        <v>38</v>
      </c>
      <c r="H190" s="115"/>
      <c r="I190" s="115"/>
      <c r="J190" s="115"/>
      <c r="K190" s="115"/>
      <c r="L190" s="115"/>
      <c r="M190" s="115"/>
      <c r="N190" s="111" t="b">
        <f t="shared" si="11"/>
        <v>1</v>
      </c>
      <c r="O190" s="116"/>
    </row>
    <row r="191" spans="4:15" s="94" customFormat="1" x14ac:dyDescent="0.25">
      <c r="D191" s="109">
        <v>114</v>
      </c>
      <c r="E191" s="115">
        <f t="shared" si="12"/>
        <v>38</v>
      </c>
      <c r="F191" s="115">
        <f t="shared" si="13"/>
        <v>38</v>
      </c>
      <c r="G191" s="115">
        <f t="shared" si="14"/>
        <v>38</v>
      </c>
      <c r="H191" s="115"/>
      <c r="I191" s="115"/>
      <c r="J191" s="115"/>
      <c r="K191" s="115"/>
      <c r="L191" s="115"/>
      <c r="M191" s="115"/>
      <c r="N191" s="111" t="b">
        <f t="shared" si="11"/>
        <v>1</v>
      </c>
      <c r="O191" s="116"/>
    </row>
    <row r="192" spans="4:15" s="94" customFormat="1" x14ac:dyDescent="0.25">
      <c r="D192" s="109">
        <v>115</v>
      </c>
      <c r="E192" s="115">
        <v>38</v>
      </c>
      <c r="F192" s="115">
        <f t="shared" si="13"/>
        <v>38</v>
      </c>
      <c r="G192" s="115">
        <v>39</v>
      </c>
      <c r="H192" s="115"/>
      <c r="I192" s="115"/>
      <c r="J192" s="115"/>
      <c r="K192" s="115"/>
      <c r="L192" s="115"/>
      <c r="M192" s="115"/>
      <c r="N192" s="111" t="b">
        <f t="shared" si="11"/>
        <v>1</v>
      </c>
      <c r="O192" s="116"/>
    </row>
    <row r="193" spans="4:15" s="94" customFormat="1" x14ac:dyDescent="0.25">
      <c r="D193" s="109">
        <v>116</v>
      </c>
      <c r="E193" s="115">
        <v>38</v>
      </c>
      <c r="F193" s="115">
        <f t="shared" si="13"/>
        <v>39</v>
      </c>
      <c r="G193" s="115">
        <f t="shared" si="14"/>
        <v>39</v>
      </c>
      <c r="H193" s="115"/>
      <c r="I193" s="115"/>
      <c r="J193" s="115"/>
      <c r="K193" s="115"/>
      <c r="L193" s="115"/>
      <c r="M193" s="115"/>
      <c r="N193" s="111" t="b">
        <f t="shared" si="11"/>
        <v>1</v>
      </c>
      <c r="O193" s="116"/>
    </row>
    <row r="194" spans="4:15" s="94" customFormat="1" x14ac:dyDescent="0.25">
      <c r="D194" s="109">
        <v>117</v>
      </c>
      <c r="E194" s="115">
        <f t="shared" si="12"/>
        <v>39</v>
      </c>
      <c r="F194" s="115">
        <f t="shared" si="13"/>
        <v>39</v>
      </c>
      <c r="G194" s="115">
        <f t="shared" si="14"/>
        <v>39</v>
      </c>
      <c r="H194" s="115"/>
      <c r="I194" s="115"/>
      <c r="J194" s="115"/>
      <c r="K194" s="115"/>
      <c r="L194" s="115"/>
      <c r="M194" s="115"/>
      <c r="N194" s="111" t="b">
        <f t="shared" si="11"/>
        <v>1</v>
      </c>
      <c r="O194" s="116"/>
    </row>
    <row r="195" spans="4:15" s="94" customFormat="1" x14ac:dyDescent="0.25">
      <c r="D195" s="109">
        <v>118</v>
      </c>
      <c r="E195" s="115">
        <f t="shared" si="12"/>
        <v>39</v>
      </c>
      <c r="F195" s="115">
        <f t="shared" si="13"/>
        <v>39</v>
      </c>
      <c r="G195" s="115">
        <v>40</v>
      </c>
      <c r="H195" s="115"/>
      <c r="I195" s="115"/>
      <c r="J195" s="115"/>
      <c r="K195" s="115"/>
      <c r="L195" s="115"/>
      <c r="M195" s="115"/>
      <c r="N195" s="111" t="b">
        <f t="shared" si="11"/>
        <v>1</v>
      </c>
      <c r="O195" s="116"/>
    </row>
    <row r="196" spans="4:15" s="94" customFormat="1" x14ac:dyDescent="0.25">
      <c r="D196" s="109">
        <v>119</v>
      </c>
      <c r="E196" s="115">
        <v>39</v>
      </c>
      <c r="F196" s="115">
        <f t="shared" si="13"/>
        <v>40</v>
      </c>
      <c r="G196" s="115">
        <f t="shared" si="14"/>
        <v>40</v>
      </c>
      <c r="H196" s="115"/>
      <c r="I196" s="115"/>
      <c r="J196" s="115"/>
      <c r="K196" s="115"/>
      <c r="L196" s="115"/>
      <c r="M196" s="115"/>
      <c r="N196" s="111" t="b">
        <f t="shared" si="11"/>
        <v>1</v>
      </c>
      <c r="O196" s="116"/>
    </row>
    <row r="197" spans="4:15" s="94" customFormat="1" x14ac:dyDescent="0.25">
      <c r="D197" s="112">
        <v>120</v>
      </c>
      <c r="E197" s="115">
        <f>ROUND(D197/H$77,0)</f>
        <v>30</v>
      </c>
      <c r="F197" s="115">
        <f>ROUND(D197/H$77,0)</f>
        <v>30</v>
      </c>
      <c r="G197" s="115">
        <f>ROUND($D197/H$77,0)</f>
        <v>30</v>
      </c>
      <c r="H197" s="115">
        <f t="shared" ref="H197:H226" si="15">ROUNDUP($D197/$H$77,0)</f>
        <v>30</v>
      </c>
      <c r="I197" s="117"/>
      <c r="J197" s="117"/>
      <c r="K197" s="117"/>
      <c r="L197" s="117"/>
      <c r="M197" s="117"/>
      <c r="N197" s="114" t="b">
        <f t="shared" si="11"/>
        <v>1</v>
      </c>
      <c r="O197" s="116"/>
    </row>
    <row r="198" spans="4:15" s="94" customFormat="1" x14ac:dyDescent="0.25">
      <c r="D198" s="109">
        <v>121</v>
      </c>
      <c r="E198" s="115">
        <f t="shared" ref="E198:E226" si="16">ROUND(D198/H$77,0)</f>
        <v>30</v>
      </c>
      <c r="F198" s="115">
        <f t="shared" ref="F198:F226" si="17">ROUND(D198/H$77,0)</f>
        <v>30</v>
      </c>
      <c r="G198" s="115">
        <f t="shared" ref="G198:G226" si="18">ROUND($D198/H$77,0)</f>
        <v>30</v>
      </c>
      <c r="H198" s="115">
        <f t="shared" si="15"/>
        <v>31</v>
      </c>
      <c r="I198" s="115"/>
      <c r="J198" s="115"/>
      <c r="K198" s="115"/>
      <c r="L198" s="115"/>
      <c r="M198" s="115"/>
      <c r="N198" s="111" t="b">
        <f t="shared" si="11"/>
        <v>1</v>
      </c>
      <c r="O198" s="116"/>
    </row>
    <row r="199" spans="4:15" s="94" customFormat="1" x14ac:dyDescent="0.25">
      <c r="D199" s="109">
        <v>122</v>
      </c>
      <c r="E199" s="115">
        <v>30</v>
      </c>
      <c r="F199" s="115">
        <v>30</v>
      </c>
      <c r="G199" s="115">
        <f t="shared" si="18"/>
        <v>31</v>
      </c>
      <c r="H199" s="115">
        <f t="shared" si="15"/>
        <v>31</v>
      </c>
      <c r="I199" s="115"/>
      <c r="J199" s="115"/>
      <c r="K199" s="115"/>
      <c r="L199" s="115"/>
      <c r="M199" s="115"/>
      <c r="N199" s="111" t="b">
        <f t="shared" ref="N199:N230" si="19">SUM(E199:M199)=D199</f>
        <v>1</v>
      </c>
      <c r="O199" s="116"/>
    </row>
    <row r="200" spans="4:15" s="94" customFormat="1" x14ac:dyDescent="0.25">
      <c r="D200" s="109">
        <v>123</v>
      </c>
      <c r="E200" s="115">
        <v>30</v>
      </c>
      <c r="F200" s="115">
        <f t="shared" si="17"/>
        <v>31</v>
      </c>
      <c r="G200" s="115">
        <f t="shared" si="18"/>
        <v>31</v>
      </c>
      <c r="H200" s="115">
        <f t="shared" si="15"/>
        <v>31</v>
      </c>
      <c r="I200" s="115"/>
      <c r="J200" s="115"/>
      <c r="K200" s="115"/>
      <c r="L200" s="115"/>
      <c r="M200" s="115"/>
      <c r="N200" s="111" t="b">
        <f t="shared" si="19"/>
        <v>1</v>
      </c>
      <c r="O200" s="116"/>
    </row>
    <row r="201" spans="4:15" s="94" customFormat="1" x14ac:dyDescent="0.25">
      <c r="D201" s="109">
        <v>124</v>
      </c>
      <c r="E201" s="115">
        <f t="shared" si="16"/>
        <v>31</v>
      </c>
      <c r="F201" s="115">
        <f t="shared" si="17"/>
        <v>31</v>
      </c>
      <c r="G201" s="115">
        <f t="shared" si="18"/>
        <v>31</v>
      </c>
      <c r="H201" s="115">
        <f t="shared" si="15"/>
        <v>31</v>
      </c>
      <c r="I201" s="115"/>
      <c r="J201" s="115"/>
      <c r="K201" s="115"/>
      <c r="L201" s="115"/>
      <c r="M201" s="115"/>
      <c r="N201" s="111" t="b">
        <f t="shared" si="19"/>
        <v>1</v>
      </c>
      <c r="O201" s="116"/>
    </row>
    <row r="202" spans="4:15" s="94" customFormat="1" x14ac:dyDescent="0.25">
      <c r="D202" s="109">
        <v>125</v>
      </c>
      <c r="E202" s="115">
        <f t="shared" si="16"/>
        <v>31</v>
      </c>
      <c r="F202" s="115">
        <f t="shared" si="17"/>
        <v>31</v>
      </c>
      <c r="G202" s="115">
        <f t="shared" si="18"/>
        <v>31</v>
      </c>
      <c r="H202" s="115">
        <f t="shared" si="15"/>
        <v>32</v>
      </c>
      <c r="I202" s="115"/>
      <c r="J202" s="115"/>
      <c r="K202" s="115"/>
      <c r="L202" s="115"/>
      <c r="M202" s="115"/>
      <c r="N202" s="111" t="b">
        <f t="shared" si="19"/>
        <v>1</v>
      </c>
      <c r="O202" s="116"/>
    </row>
    <row r="203" spans="4:15" s="94" customFormat="1" x14ac:dyDescent="0.25">
      <c r="D203" s="109">
        <v>126</v>
      </c>
      <c r="E203" s="115">
        <v>31</v>
      </c>
      <c r="F203" s="115">
        <v>31</v>
      </c>
      <c r="G203" s="115">
        <f t="shared" si="18"/>
        <v>32</v>
      </c>
      <c r="H203" s="115">
        <f t="shared" si="15"/>
        <v>32</v>
      </c>
      <c r="I203" s="115"/>
      <c r="J203" s="115"/>
      <c r="K203" s="115"/>
      <c r="L203" s="115"/>
      <c r="M203" s="115"/>
      <c r="N203" s="111" t="b">
        <f t="shared" si="19"/>
        <v>1</v>
      </c>
      <c r="O203" s="116"/>
    </row>
    <row r="204" spans="4:15" s="94" customFormat="1" x14ac:dyDescent="0.25">
      <c r="D204" s="109">
        <v>127</v>
      </c>
      <c r="E204" s="115">
        <v>31</v>
      </c>
      <c r="F204" s="115">
        <f t="shared" si="17"/>
        <v>32</v>
      </c>
      <c r="G204" s="115">
        <f t="shared" si="18"/>
        <v>32</v>
      </c>
      <c r="H204" s="115">
        <f t="shared" si="15"/>
        <v>32</v>
      </c>
      <c r="I204" s="115"/>
      <c r="J204" s="115"/>
      <c r="K204" s="115"/>
      <c r="L204" s="115"/>
      <c r="M204" s="115"/>
      <c r="N204" s="111" t="b">
        <f t="shared" si="19"/>
        <v>1</v>
      </c>
      <c r="O204" s="116">
        <f>D204-E204-F204-G204-H204</f>
        <v>0</v>
      </c>
    </row>
    <row r="205" spans="4:15" s="94" customFormat="1" x14ac:dyDescent="0.25">
      <c r="D205" s="109">
        <v>128</v>
      </c>
      <c r="E205" s="115">
        <f t="shared" si="16"/>
        <v>32</v>
      </c>
      <c r="F205" s="115">
        <f t="shared" si="17"/>
        <v>32</v>
      </c>
      <c r="G205" s="115">
        <f t="shared" si="18"/>
        <v>32</v>
      </c>
      <c r="H205" s="115">
        <f t="shared" si="15"/>
        <v>32</v>
      </c>
      <c r="I205" s="115"/>
      <c r="J205" s="115"/>
      <c r="K205" s="115"/>
      <c r="L205" s="115"/>
      <c r="M205" s="115"/>
      <c r="N205" s="111" t="b">
        <f t="shared" si="19"/>
        <v>1</v>
      </c>
      <c r="O205" s="116">
        <f t="shared" ref="O205:O226" si="20">D205-E205-F205-G205-H205</f>
        <v>0</v>
      </c>
    </row>
    <row r="206" spans="4:15" s="94" customFormat="1" x14ac:dyDescent="0.25">
      <c r="D206" s="109">
        <v>129</v>
      </c>
      <c r="E206" s="115">
        <f t="shared" si="16"/>
        <v>32</v>
      </c>
      <c r="F206" s="115">
        <f t="shared" si="17"/>
        <v>32</v>
      </c>
      <c r="G206" s="115">
        <f t="shared" si="18"/>
        <v>32</v>
      </c>
      <c r="H206" s="115">
        <f t="shared" si="15"/>
        <v>33</v>
      </c>
      <c r="I206" s="115"/>
      <c r="J206" s="115"/>
      <c r="K206" s="115"/>
      <c r="L206" s="115"/>
      <c r="M206" s="115"/>
      <c r="N206" s="111" t="b">
        <f t="shared" si="19"/>
        <v>1</v>
      </c>
      <c r="O206" s="116">
        <f t="shared" si="20"/>
        <v>0</v>
      </c>
    </row>
    <row r="207" spans="4:15" s="94" customFormat="1" x14ac:dyDescent="0.25">
      <c r="D207" s="109">
        <v>130</v>
      </c>
      <c r="E207" s="115">
        <v>32</v>
      </c>
      <c r="F207" s="115">
        <v>32</v>
      </c>
      <c r="G207" s="115">
        <f t="shared" si="18"/>
        <v>33</v>
      </c>
      <c r="H207" s="115">
        <f t="shared" si="15"/>
        <v>33</v>
      </c>
      <c r="I207" s="115"/>
      <c r="J207" s="115"/>
      <c r="K207" s="115"/>
      <c r="L207" s="115"/>
      <c r="M207" s="115"/>
      <c r="N207" s="111" t="b">
        <f t="shared" si="19"/>
        <v>1</v>
      </c>
      <c r="O207" s="116">
        <f t="shared" si="20"/>
        <v>0</v>
      </c>
    </row>
    <row r="208" spans="4:15" s="94" customFormat="1" x14ac:dyDescent="0.25">
      <c r="D208" s="109">
        <v>131</v>
      </c>
      <c r="E208" s="115">
        <v>32</v>
      </c>
      <c r="F208" s="115">
        <f t="shared" si="17"/>
        <v>33</v>
      </c>
      <c r="G208" s="115">
        <f t="shared" si="18"/>
        <v>33</v>
      </c>
      <c r="H208" s="115">
        <f t="shared" si="15"/>
        <v>33</v>
      </c>
      <c r="I208" s="115"/>
      <c r="J208" s="115"/>
      <c r="K208" s="115"/>
      <c r="L208" s="115"/>
      <c r="M208" s="115"/>
      <c r="N208" s="111" t="b">
        <f t="shared" si="19"/>
        <v>1</v>
      </c>
      <c r="O208" s="116">
        <f t="shared" si="20"/>
        <v>0</v>
      </c>
    </row>
    <row r="209" spans="4:15" s="94" customFormat="1" x14ac:dyDescent="0.25">
      <c r="D209" s="109">
        <v>132</v>
      </c>
      <c r="E209" s="115">
        <f t="shared" si="16"/>
        <v>33</v>
      </c>
      <c r="F209" s="115">
        <f t="shared" si="17"/>
        <v>33</v>
      </c>
      <c r="G209" s="115">
        <f t="shared" si="18"/>
        <v>33</v>
      </c>
      <c r="H209" s="115">
        <f t="shared" si="15"/>
        <v>33</v>
      </c>
      <c r="I209" s="115"/>
      <c r="J209" s="115"/>
      <c r="K209" s="115"/>
      <c r="L209" s="115"/>
      <c r="M209" s="115"/>
      <c r="N209" s="111" t="b">
        <f t="shared" si="19"/>
        <v>1</v>
      </c>
      <c r="O209" s="116">
        <f t="shared" si="20"/>
        <v>0</v>
      </c>
    </row>
    <row r="210" spans="4:15" s="94" customFormat="1" x14ac:dyDescent="0.25">
      <c r="D210" s="109">
        <v>133</v>
      </c>
      <c r="E210" s="115">
        <f t="shared" si="16"/>
        <v>33</v>
      </c>
      <c r="F210" s="115">
        <f t="shared" si="17"/>
        <v>33</v>
      </c>
      <c r="G210" s="115">
        <f t="shared" si="18"/>
        <v>33</v>
      </c>
      <c r="H210" s="115">
        <f t="shared" si="15"/>
        <v>34</v>
      </c>
      <c r="I210" s="115"/>
      <c r="J210" s="115"/>
      <c r="K210" s="115"/>
      <c r="L210" s="115"/>
      <c r="M210" s="115"/>
      <c r="N210" s="111" t="b">
        <f t="shared" si="19"/>
        <v>1</v>
      </c>
      <c r="O210" s="116">
        <f t="shared" si="20"/>
        <v>0</v>
      </c>
    </row>
    <row r="211" spans="4:15" s="94" customFormat="1" x14ac:dyDescent="0.25">
      <c r="D211" s="109">
        <v>134</v>
      </c>
      <c r="E211" s="115">
        <v>33</v>
      </c>
      <c r="F211" s="115">
        <v>33</v>
      </c>
      <c r="G211" s="115">
        <f t="shared" si="18"/>
        <v>34</v>
      </c>
      <c r="H211" s="115">
        <f t="shared" si="15"/>
        <v>34</v>
      </c>
      <c r="I211" s="115"/>
      <c r="J211" s="115"/>
      <c r="K211" s="115"/>
      <c r="L211" s="115"/>
      <c r="M211" s="115"/>
      <c r="N211" s="111" t="b">
        <f t="shared" si="19"/>
        <v>1</v>
      </c>
      <c r="O211" s="116">
        <f t="shared" si="20"/>
        <v>0</v>
      </c>
    </row>
    <row r="212" spans="4:15" s="94" customFormat="1" x14ac:dyDescent="0.25">
      <c r="D212" s="109">
        <v>135</v>
      </c>
      <c r="E212" s="115">
        <v>33</v>
      </c>
      <c r="F212" s="115">
        <f t="shared" si="17"/>
        <v>34</v>
      </c>
      <c r="G212" s="115">
        <f t="shared" si="18"/>
        <v>34</v>
      </c>
      <c r="H212" s="115">
        <f t="shared" si="15"/>
        <v>34</v>
      </c>
      <c r="I212" s="115"/>
      <c r="J212" s="115"/>
      <c r="K212" s="115"/>
      <c r="L212" s="115"/>
      <c r="M212" s="115"/>
      <c r="N212" s="111" t="b">
        <f t="shared" si="19"/>
        <v>1</v>
      </c>
      <c r="O212" s="116">
        <f t="shared" si="20"/>
        <v>0</v>
      </c>
    </row>
    <row r="213" spans="4:15" s="94" customFormat="1" x14ac:dyDescent="0.25">
      <c r="D213" s="109">
        <v>136</v>
      </c>
      <c r="E213" s="115">
        <f t="shared" si="16"/>
        <v>34</v>
      </c>
      <c r="F213" s="115">
        <f t="shared" si="17"/>
        <v>34</v>
      </c>
      <c r="G213" s="115">
        <f t="shared" si="18"/>
        <v>34</v>
      </c>
      <c r="H213" s="115">
        <f t="shared" si="15"/>
        <v>34</v>
      </c>
      <c r="I213" s="115"/>
      <c r="J213" s="115"/>
      <c r="K213" s="115"/>
      <c r="L213" s="115"/>
      <c r="M213" s="115"/>
      <c r="N213" s="111" t="b">
        <f t="shared" si="19"/>
        <v>1</v>
      </c>
      <c r="O213" s="116">
        <f t="shared" si="20"/>
        <v>0</v>
      </c>
    </row>
    <row r="214" spans="4:15" s="94" customFormat="1" x14ac:dyDescent="0.25">
      <c r="D214" s="109">
        <v>137</v>
      </c>
      <c r="E214" s="115">
        <f t="shared" si="16"/>
        <v>34</v>
      </c>
      <c r="F214" s="115">
        <f t="shared" si="17"/>
        <v>34</v>
      </c>
      <c r="G214" s="115">
        <f t="shared" si="18"/>
        <v>34</v>
      </c>
      <c r="H214" s="115">
        <f t="shared" si="15"/>
        <v>35</v>
      </c>
      <c r="I214" s="115"/>
      <c r="J214" s="115"/>
      <c r="K214" s="115"/>
      <c r="L214" s="115"/>
      <c r="M214" s="115"/>
      <c r="N214" s="111" t="b">
        <f t="shared" si="19"/>
        <v>1</v>
      </c>
      <c r="O214" s="116">
        <f t="shared" si="20"/>
        <v>0</v>
      </c>
    </row>
    <row r="215" spans="4:15" s="94" customFormat="1" x14ac:dyDescent="0.25">
      <c r="D215" s="109">
        <v>138</v>
      </c>
      <c r="E215" s="115">
        <v>34</v>
      </c>
      <c r="F215" s="115">
        <v>34</v>
      </c>
      <c r="G215" s="115">
        <f t="shared" si="18"/>
        <v>35</v>
      </c>
      <c r="H215" s="115">
        <f t="shared" si="15"/>
        <v>35</v>
      </c>
      <c r="I215" s="115"/>
      <c r="J215" s="115"/>
      <c r="K215" s="115"/>
      <c r="L215" s="115"/>
      <c r="M215" s="115"/>
      <c r="N215" s="111" t="b">
        <f t="shared" si="19"/>
        <v>1</v>
      </c>
      <c r="O215" s="116">
        <f t="shared" si="20"/>
        <v>0</v>
      </c>
    </row>
    <row r="216" spans="4:15" s="94" customFormat="1" x14ac:dyDescent="0.25">
      <c r="D216" s="109">
        <v>139</v>
      </c>
      <c r="E216" s="115">
        <v>34</v>
      </c>
      <c r="F216" s="115">
        <f t="shared" si="17"/>
        <v>35</v>
      </c>
      <c r="G216" s="115">
        <f t="shared" si="18"/>
        <v>35</v>
      </c>
      <c r="H216" s="115">
        <f t="shared" si="15"/>
        <v>35</v>
      </c>
      <c r="I216" s="115"/>
      <c r="J216" s="115"/>
      <c r="K216" s="115"/>
      <c r="L216" s="115"/>
      <c r="M216" s="115"/>
      <c r="N216" s="111" t="b">
        <f t="shared" si="19"/>
        <v>1</v>
      </c>
      <c r="O216" s="116">
        <f t="shared" si="20"/>
        <v>0</v>
      </c>
    </row>
    <row r="217" spans="4:15" s="94" customFormat="1" x14ac:dyDescent="0.25">
      <c r="D217" s="109">
        <v>140</v>
      </c>
      <c r="E217" s="115">
        <f t="shared" si="16"/>
        <v>35</v>
      </c>
      <c r="F217" s="115">
        <f t="shared" si="17"/>
        <v>35</v>
      </c>
      <c r="G217" s="115">
        <f t="shared" si="18"/>
        <v>35</v>
      </c>
      <c r="H217" s="115">
        <f t="shared" si="15"/>
        <v>35</v>
      </c>
      <c r="I217" s="115"/>
      <c r="J217" s="115"/>
      <c r="K217" s="115"/>
      <c r="L217" s="115"/>
      <c r="M217" s="115"/>
      <c r="N217" s="111" t="b">
        <f t="shared" si="19"/>
        <v>1</v>
      </c>
      <c r="O217" s="116">
        <f t="shared" si="20"/>
        <v>0</v>
      </c>
    </row>
    <row r="218" spans="4:15" s="94" customFormat="1" x14ac:dyDescent="0.25">
      <c r="D218" s="109">
        <v>141</v>
      </c>
      <c r="E218" s="115">
        <f t="shared" si="16"/>
        <v>35</v>
      </c>
      <c r="F218" s="115">
        <f t="shared" si="17"/>
        <v>35</v>
      </c>
      <c r="G218" s="115">
        <f t="shared" si="18"/>
        <v>35</v>
      </c>
      <c r="H218" s="115">
        <f t="shared" si="15"/>
        <v>36</v>
      </c>
      <c r="I218" s="115"/>
      <c r="J218" s="115"/>
      <c r="K218" s="115"/>
      <c r="L218" s="115"/>
      <c r="M218" s="115"/>
      <c r="N218" s="111" t="b">
        <f t="shared" si="19"/>
        <v>1</v>
      </c>
      <c r="O218" s="116">
        <f t="shared" si="20"/>
        <v>0</v>
      </c>
    </row>
    <row r="219" spans="4:15" s="94" customFormat="1" x14ac:dyDescent="0.25">
      <c r="D219" s="109">
        <v>142</v>
      </c>
      <c r="E219" s="115">
        <v>35</v>
      </c>
      <c r="F219" s="115">
        <v>35</v>
      </c>
      <c r="G219" s="115">
        <f t="shared" si="18"/>
        <v>36</v>
      </c>
      <c r="H219" s="115">
        <f t="shared" si="15"/>
        <v>36</v>
      </c>
      <c r="I219" s="115"/>
      <c r="J219" s="115"/>
      <c r="K219" s="115"/>
      <c r="L219" s="115"/>
      <c r="M219" s="115"/>
      <c r="N219" s="111" t="b">
        <f t="shared" si="19"/>
        <v>1</v>
      </c>
      <c r="O219" s="116">
        <f t="shared" si="20"/>
        <v>0</v>
      </c>
    </row>
    <row r="220" spans="4:15" s="94" customFormat="1" x14ac:dyDescent="0.25">
      <c r="D220" s="109">
        <v>143</v>
      </c>
      <c r="E220" s="115">
        <v>35</v>
      </c>
      <c r="F220" s="115">
        <f t="shared" si="17"/>
        <v>36</v>
      </c>
      <c r="G220" s="115">
        <f t="shared" si="18"/>
        <v>36</v>
      </c>
      <c r="H220" s="115">
        <f t="shared" si="15"/>
        <v>36</v>
      </c>
      <c r="I220" s="115"/>
      <c r="J220" s="115"/>
      <c r="K220" s="115"/>
      <c r="L220" s="115"/>
      <c r="M220" s="115"/>
      <c r="N220" s="111" t="b">
        <f t="shared" si="19"/>
        <v>1</v>
      </c>
      <c r="O220" s="116">
        <f t="shared" si="20"/>
        <v>0</v>
      </c>
    </row>
    <row r="221" spans="4:15" s="94" customFormat="1" x14ac:dyDescent="0.25">
      <c r="D221" s="109">
        <v>144</v>
      </c>
      <c r="E221" s="115">
        <f t="shared" si="16"/>
        <v>36</v>
      </c>
      <c r="F221" s="115">
        <f t="shared" si="17"/>
        <v>36</v>
      </c>
      <c r="G221" s="115">
        <f t="shared" si="18"/>
        <v>36</v>
      </c>
      <c r="H221" s="115">
        <f t="shared" si="15"/>
        <v>36</v>
      </c>
      <c r="I221" s="115"/>
      <c r="J221" s="115"/>
      <c r="K221" s="115"/>
      <c r="L221" s="115"/>
      <c r="M221" s="115"/>
      <c r="N221" s="111" t="b">
        <f t="shared" si="19"/>
        <v>1</v>
      </c>
      <c r="O221" s="116">
        <f t="shared" si="20"/>
        <v>0</v>
      </c>
    </row>
    <row r="222" spans="4:15" s="94" customFormat="1" x14ac:dyDescent="0.25">
      <c r="D222" s="109">
        <v>145</v>
      </c>
      <c r="E222" s="115">
        <f t="shared" si="16"/>
        <v>36</v>
      </c>
      <c r="F222" s="115">
        <f t="shared" si="17"/>
        <v>36</v>
      </c>
      <c r="G222" s="115">
        <f t="shared" si="18"/>
        <v>36</v>
      </c>
      <c r="H222" s="115">
        <f t="shared" si="15"/>
        <v>37</v>
      </c>
      <c r="I222" s="115"/>
      <c r="J222" s="115"/>
      <c r="K222" s="115"/>
      <c r="L222" s="115"/>
      <c r="M222" s="115"/>
      <c r="N222" s="111" t="b">
        <f t="shared" si="19"/>
        <v>1</v>
      </c>
      <c r="O222" s="116">
        <f t="shared" si="20"/>
        <v>0</v>
      </c>
    </row>
    <row r="223" spans="4:15" s="94" customFormat="1" x14ac:dyDescent="0.25">
      <c r="D223" s="109">
        <v>146</v>
      </c>
      <c r="E223" s="115">
        <v>36</v>
      </c>
      <c r="F223" s="115">
        <v>36</v>
      </c>
      <c r="G223" s="115">
        <f t="shared" si="18"/>
        <v>37</v>
      </c>
      <c r="H223" s="115">
        <f t="shared" si="15"/>
        <v>37</v>
      </c>
      <c r="I223" s="115"/>
      <c r="J223" s="115"/>
      <c r="K223" s="115"/>
      <c r="L223" s="115"/>
      <c r="M223" s="115"/>
      <c r="N223" s="111" t="b">
        <f t="shared" si="19"/>
        <v>1</v>
      </c>
      <c r="O223" s="116">
        <f t="shared" si="20"/>
        <v>0</v>
      </c>
    </row>
    <row r="224" spans="4:15" s="94" customFormat="1" x14ac:dyDescent="0.25">
      <c r="D224" s="109">
        <v>147</v>
      </c>
      <c r="E224" s="115">
        <v>36</v>
      </c>
      <c r="F224" s="115">
        <f t="shared" si="17"/>
        <v>37</v>
      </c>
      <c r="G224" s="115">
        <f t="shared" si="18"/>
        <v>37</v>
      </c>
      <c r="H224" s="115">
        <f t="shared" si="15"/>
        <v>37</v>
      </c>
      <c r="I224" s="115"/>
      <c r="J224" s="115"/>
      <c r="K224" s="115"/>
      <c r="L224" s="115"/>
      <c r="M224" s="115"/>
      <c r="N224" s="111" t="b">
        <f t="shared" si="19"/>
        <v>1</v>
      </c>
      <c r="O224" s="116">
        <f t="shared" si="20"/>
        <v>0</v>
      </c>
    </row>
    <row r="225" spans="4:15" s="94" customFormat="1" x14ac:dyDescent="0.25">
      <c r="D225" s="109">
        <v>148</v>
      </c>
      <c r="E225" s="115">
        <f t="shared" si="16"/>
        <v>37</v>
      </c>
      <c r="F225" s="115">
        <f t="shared" si="17"/>
        <v>37</v>
      </c>
      <c r="G225" s="115">
        <f t="shared" si="18"/>
        <v>37</v>
      </c>
      <c r="H225" s="115">
        <f t="shared" si="15"/>
        <v>37</v>
      </c>
      <c r="I225" s="115"/>
      <c r="J225" s="115"/>
      <c r="K225" s="115"/>
      <c r="L225" s="115"/>
      <c r="M225" s="115"/>
      <c r="N225" s="111" t="b">
        <f t="shared" si="19"/>
        <v>1</v>
      </c>
      <c r="O225" s="116">
        <f t="shared" si="20"/>
        <v>0</v>
      </c>
    </row>
    <row r="226" spans="4:15" s="94" customFormat="1" x14ac:dyDescent="0.25">
      <c r="D226" s="109">
        <v>149</v>
      </c>
      <c r="E226" s="115">
        <f t="shared" si="16"/>
        <v>37</v>
      </c>
      <c r="F226" s="115">
        <f t="shared" si="17"/>
        <v>37</v>
      </c>
      <c r="G226" s="115">
        <f t="shared" si="18"/>
        <v>37</v>
      </c>
      <c r="H226" s="115">
        <f t="shared" si="15"/>
        <v>38</v>
      </c>
      <c r="I226" s="115"/>
      <c r="J226" s="115"/>
      <c r="K226" s="115"/>
      <c r="L226" s="115"/>
      <c r="M226" s="115"/>
      <c r="N226" s="111" t="b">
        <f t="shared" si="19"/>
        <v>1</v>
      </c>
      <c r="O226" s="116">
        <f t="shared" si="20"/>
        <v>0</v>
      </c>
    </row>
    <row r="227" spans="4:15" s="94" customFormat="1" x14ac:dyDescent="0.25">
      <c r="D227" s="112">
        <v>150</v>
      </c>
      <c r="E227" s="115">
        <f>ROUND(D227/I$77,0)</f>
        <v>30</v>
      </c>
      <c r="F227" s="115">
        <f>ROUND(D227/I$77,0)</f>
        <v>30</v>
      </c>
      <c r="G227" s="115">
        <f>ROUND($D227/I$77,0)</f>
        <v>30</v>
      </c>
      <c r="H227" s="115">
        <f>ROUND($D227/I$77,0)</f>
        <v>30</v>
      </c>
      <c r="I227" s="115">
        <f>ROUND($D227/I$77,0)</f>
        <v>30</v>
      </c>
      <c r="J227" s="117"/>
      <c r="K227" s="117"/>
      <c r="L227" s="117"/>
      <c r="M227" s="117"/>
      <c r="N227" s="114" t="b">
        <f t="shared" si="19"/>
        <v>1</v>
      </c>
      <c r="O227" s="116">
        <f>D227-E227-F227-G227-H227-I227</f>
        <v>0</v>
      </c>
    </row>
    <row r="228" spans="4:15" s="94" customFormat="1" x14ac:dyDescent="0.25">
      <c r="D228" s="109">
        <v>151</v>
      </c>
      <c r="E228" s="115">
        <f t="shared" ref="E228:E254" si="21">ROUND(D228/I$77,0)</f>
        <v>30</v>
      </c>
      <c r="F228" s="115">
        <f t="shared" ref="F228:F256" si="22">ROUND(D228/I$77,0)</f>
        <v>30</v>
      </c>
      <c r="G228" s="115">
        <f t="shared" ref="G228:G256" si="23">ROUND($D228/I$77,0)</f>
        <v>30</v>
      </c>
      <c r="H228" s="115">
        <f t="shared" ref="H228:H256" si="24">ROUND($D228/I$77,0)</f>
        <v>30</v>
      </c>
      <c r="I228" s="115">
        <v>31</v>
      </c>
      <c r="J228" s="115"/>
      <c r="K228" s="115"/>
      <c r="L228" s="115"/>
      <c r="M228" s="115"/>
      <c r="N228" s="111" t="b">
        <f t="shared" si="19"/>
        <v>1</v>
      </c>
      <c r="O228" s="116">
        <f t="shared" ref="O228:O256" si="25">D228-E228-F228-G228-H228-I228</f>
        <v>0</v>
      </c>
    </row>
    <row r="229" spans="4:15" s="94" customFormat="1" x14ac:dyDescent="0.25">
      <c r="D229" s="109">
        <v>152</v>
      </c>
      <c r="E229" s="115">
        <f t="shared" si="21"/>
        <v>30</v>
      </c>
      <c r="F229" s="115">
        <f t="shared" si="22"/>
        <v>30</v>
      </c>
      <c r="G229" s="115">
        <f t="shared" si="23"/>
        <v>30</v>
      </c>
      <c r="H229" s="115">
        <v>31</v>
      </c>
      <c r="I229" s="115">
        <v>31</v>
      </c>
      <c r="J229" s="115"/>
      <c r="K229" s="115"/>
      <c r="L229" s="115"/>
      <c r="M229" s="115"/>
      <c r="N229" s="111" t="b">
        <f t="shared" si="19"/>
        <v>1</v>
      </c>
      <c r="O229" s="116">
        <f t="shared" si="25"/>
        <v>0</v>
      </c>
    </row>
    <row r="230" spans="4:15" s="94" customFormat="1" x14ac:dyDescent="0.25">
      <c r="D230" s="109">
        <v>153</v>
      </c>
      <c r="E230" s="115">
        <v>30</v>
      </c>
      <c r="F230" s="115">
        <v>30</v>
      </c>
      <c r="G230" s="115">
        <f t="shared" si="23"/>
        <v>31</v>
      </c>
      <c r="H230" s="115">
        <f t="shared" si="24"/>
        <v>31</v>
      </c>
      <c r="I230" s="115">
        <f t="shared" ref="I230:J257" si="26">ROUND($D230/I$77,0)</f>
        <v>31</v>
      </c>
      <c r="J230" s="115"/>
      <c r="K230" s="115"/>
      <c r="L230" s="115"/>
      <c r="M230" s="115"/>
      <c r="N230" s="111" t="b">
        <f t="shared" si="19"/>
        <v>1</v>
      </c>
      <c r="O230" s="116">
        <f t="shared" si="25"/>
        <v>0</v>
      </c>
    </row>
    <row r="231" spans="4:15" s="94" customFormat="1" x14ac:dyDescent="0.25">
      <c r="D231" s="109">
        <v>154</v>
      </c>
      <c r="E231" s="115">
        <v>30</v>
      </c>
      <c r="F231" s="115">
        <f t="shared" si="22"/>
        <v>31</v>
      </c>
      <c r="G231" s="115">
        <f t="shared" si="23"/>
        <v>31</v>
      </c>
      <c r="H231" s="115">
        <f t="shared" si="24"/>
        <v>31</v>
      </c>
      <c r="I231" s="115">
        <f t="shared" si="26"/>
        <v>31</v>
      </c>
      <c r="J231" s="115"/>
      <c r="K231" s="115"/>
      <c r="L231" s="115"/>
      <c r="M231" s="115"/>
      <c r="N231" s="111" t="b">
        <f t="shared" ref="N231:N262" si="27">SUM(E231:M231)=D231</f>
        <v>1</v>
      </c>
      <c r="O231" s="116">
        <f t="shared" si="25"/>
        <v>0</v>
      </c>
    </row>
    <row r="232" spans="4:15" s="94" customFormat="1" x14ac:dyDescent="0.25">
      <c r="D232" s="109">
        <v>155</v>
      </c>
      <c r="E232" s="115">
        <f t="shared" si="21"/>
        <v>31</v>
      </c>
      <c r="F232" s="115">
        <f t="shared" si="22"/>
        <v>31</v>
      </c>
      <c r="G232" s="115">
        <f t="shared" si="23"/>
        <v>31</v>
      </c>
      <c r="H232" s="115">
        <f t="shared" si="24"/>
        <v>31</v>
      </c>
      <c r="I232" s="115">
        <f t="shared" si="26"/>
        <v>31</v>
      </c>
      <c r="J232" s="115"/>
      <c r="K232" s="115"/>
      <c r="L232" s="115"/>
      <c r="M232" s="115"/>
      <c r="N232" s="111" t="b">
        <f t="shared" si="27"/>
        <v>1</v>
      </c>
      <c r="O232" s="116">
        <f t="shared" si="25"/>
        <v>0</v>
      </c>
    </row>
    <row r="233" spans="4:15" s="94" customFormat="1" x14ac:dyDescent="0.25">
      <c r="D233" s="109">
        <v>156</v>
      </c>
      <c r="E233" s="115">
        <v>31</v>
      </c>
      <c r="F233" s="115">
        <f t="shared" si="22"/>
        <v>31</v>
      </c>
      <c r="G233" s="115">
        <f t="shared" si="23"/>
        <v>31</v>
      </c>
      <c r="H233" s="115">
        <f t="shared" si="24"/>
        <v>31</v>
      </c>
      <c r="I233" s="115">
        <v>32</v>
      </c>
      <c r="J233" s="115"/>
      <c r="K233" s="115"/>
      <c r="L233" s="115"/>
      <c r="M233" s="115"/>
      <c r="N233" s="111" t="b">
        <f t="shared" si="27"/>
        <v>1</v>
      </c>
      <c r="O233" s="116">
        <f t="shared" si="25"/>
        <v>0</v>
      </c>
    </row>
    <row r="234" spans="4:15" s="94" customFormat="1" x14ac:dyDescent="0.25">
      <c r="D234" s="109">
        <v>157</v>
      </c>
      <c r="E234" s="115">
        <f t="shared" si="21"/>
        <v>31</v>
      </c>
      <c r="F234" s="115">
        <f t="shared" si="22"/>
        <v>31</v>
      </c>
      <c r="G234" s="115">
        <f t="shared" si="23"/>
        <v>31</v>
      </c>
      <c r="H234" s="115">
        <v>32</v>
      </c>
      <c r="I234" s="115">
        <v>32</v>
      </c>
      <c r="J234" s="115"/>
      <c r="K234" s="115"/>
      <c r="L234" s="115"/>
      <c r="M234" s="115"/>
      <c r="N234" s="111" t="b">
        <f t="shared" si="27"/>
        <v>1</v>
      </c>
      <c r="O234" s="116">
        <f t="shared" si="25"/>
        <v>0</v>
      </c>
    </row>
    <row r="235" spans="4:15" s="94" customFormat="1" x14ac:dyDescent="0.25">
      <c r="D235" s="109">
        <v>158</v>
      </c>
      <c r="E235" s="115">
        <v>31</v>
      </c>
      <c r="F235" s="115">
        <v>31</v>
      </c>
      <c r="G235" s="115">
        <f t="shared" si="23"/>
        <v>32</v>
      </c>
      <c r="H235" s="115">
        <f t="shared" si="24"/>
        <v>32</v>
      </c>
      <c r="I235" s="115">
        <f t="shared" si="26"/>
        <v>32</v>
      </c>
      <c r="J235" s="115"/>
      <c r="K235" s="115"/>
      <c r="L235" s="115"/>
      <c r="M235" s="115"/>
      <c r="N235" s="111" t="b">
        <f t="shared" si="27"/>
        <v>1</v>
      </c>
      <c r="O235" s="116">
        <f t="shared" si="25"/>
        <v>0</v>
      </c>
    </row>
    <row r="236" spans="4:15" s="94" customFormat="1" x14ac:dyDescent="0.25">
      <c r="D236" s="109">
        <v>159</v>
      </c>
      <c r="E236" s="115">
        <v>31</v>
      </c>
      <c r="F236" s="115">
        <f t="shared" si="22"/>
        <v>32</v>
      </c>
      <c r="G236" s="115">
        <f t="shared" si="23"/>
        <v>32</v>
      </c>
      <c r="H236" s="115">
        <f t="shared" si="24"/>
        <v>32</v>
      </c>
      <c r="I236" s="115">
        <f t="shared" si="26"/>
        <v>32</v>
      </c>
      <c r="J236" s="115"/>
      <c r="K236" s="115"/>
      <c r="L236" s="115"/>
      <c r="M236" s="115"/>
      <c r="N236" s="111" t="b">
        <f t="shared" si="27"/>
        <v>1</v>
      </c>
      <c r="O236" s="116">
        <f t="shared" si="25"/>
        <v>0</v>
      </c>
    </row>
    <row r="237" spans="4:15" s="94" customFormat="1" x14ac:dyDescent="0.25">
      <c r="D237" s="109">
        <v>160</v>
      </c>
      <c r="E237" s="115">
        <f t="shared" si="21"/>
        <v>32</v>
      </c>
      <c r="F237" s="115">
        <f t="shared" si="22"/>
        <v>32</v>
      </c>
      <c r="G237" s="115">
        <f t="shared" si="23"/>
        <v>32</v>
      </c>
      <c r="H237" s="115">
        <f t="shared" si="24"/>
        <v>32</v>
      </c>
      <c r="I237" s="115">
        <f t="shared" si="26"/>
        <v>32</v>
      </c>
      <c r="J237" s="115"/>
      <c r="K237" s="115"/>
      <c r="L237" s="115"/>
      <c r="M237" s="115"/>
      <c r="N237" s="111" t="b">
        <f t="shared" si="27"/>
        <v>1</v>
      </c>
      <c r="O237" s="116">
        <f t="shared" si="25"/>
        <v>0</v>
      </c>
    </row>
    <row r="238" spans="4:15" s="94" customFormat="1" x14ac:dyDescent="0.25">
      <c r="D238" s="109">
        <v>161</v>
      </c>
      <c r="E238" s="115">
        <f t="shared" si="21"/>
        <v>32</v>
      </c>
      <c r="F238" s="115">
        <f t="shared" si="22"/>
        <v>32</v>
      </c>
      <c r="G238" s="115">
        <f t="shared" si="23"/>
        <v>32</v>
      </c>
      <c r="H238" s="115">
        <f t="shared" si="24"/>
        <v>32</v>
      </c>
      <c r="I238" s="115">
        <v>33</v>
      </c>
      <c r="J238" s="115"/>
      <c r="K238" s="115"/>
      <c r="L238" s="115"/>
      <c r="M238" s="115"/>
      <c r="N238" s="111" t="b">
        <f t="shared" si="27"/>
        <v>1</v>
      </c>
      <c r="O238" s="116">
        <f t="shared" si="25"/>
        <v>0</v>
      </c>
    </row>
    <row r="239" spans="4:15" s="94" customFormat="1" x14ac:dyDescent="0.25">
      <c r="D239" s="109">
        <v>162</v>
      </c>
      <c r="E239" s="115">
        <f t="shared" si="21"/>
        <v>32</v>
      </c>
      <c r="F239" s="115">
        <f t="shared" si="22"/>
        <v>32</v>
      </c>
      <c r="G239" s="115">
        <f t="shared" si="23"/>
        <v>32</v>
      </c>
      <c r="H239" s="115">
        <v>33</v>
      </c>
      <c r="I239" s="115">
        <v>33</v>
      </c>
      <c r="J239" s="115"/>
      <c r="K239" s="115"/>
      <c r="L239" s="115"/>
      <c r="M239" s="115"/>
      <c r="N239" s="111" t="b">
        <f t="shared" si="27"/>
        <v>1</v>
      </c>
      <c r="O239" s="116">
        <f t="shared" si="25"/>
        <v>0</v>
      </c>
    </row>
    <row r="240" spans="4:15" s="94" customFormat="1" x14ac:dyDescent="0.25">
      <c r="D240" s="109">
        <v>163</v>
      </c>
      <c r="E240" s="115">
        <v>32</v>
      </c>
      <c r="F240" s="115">
        <v>32</v>
      </c>
      <c r="G240" s="115">
        <f t="shared" si="23"/>
        <v>33</v>
      </c>
      <c r="H240" s="115">
        <f t="shared" si="24"/>
        <v>33</v>
      </c>
      <c r="I240" s="115">
        <f t="shared" si="26"/>
        <v>33</v>
      </c>
      <c r="J240" s="115"/>
      <c r="K240" s="115"/>
      <c r="L240" s="115"/>
      <c r="M240" s="115"/>
      <c r="N240" s="111" t="b">
        <f t="shared" si="27"/>
        <v>1</v>
      </c>
      <c r="O240" s="116">
        <f t="shared" si="25"/>
        <v>0</v>
      </c>
    </row>
    <row r="241" spans="4:15" s="94" customFormat="1" x14ac:dyDescent="0.25">
      <c r="D241" s="109">
        <v>164</v>
      </c>
      <c r="E241" s="115">
        <v>32</v>
      </c>
      <c r="F241" s="115">
        <f t="shared" si="22"/>
        <v>33</v>
      </c>
      <c r="G241" s="115">
        <f t="shared" si="23"/>
        <v>33</v>
      </c>
      <c r="H241" s="115">
        <f t="shared" si="24"/>
        <v>33</v>
      </c>
      <c r="I241" s="115">
        <f t="shared" si="26"/>
        <v>33</v>
      </c>
      <c r="J241" s="115"/>
      <c r="K241" s="115"/>
      <c r="L241" s="115"/>
      <c r="M241" s="115"/>
      <c r="N241" s="111" t="b">
        <f t="shared" si="27"/>
        <v>1</v>
      </c>
      <c r="O241" s="116">
        <f t="shared" si="25"/>
        <v>0</v>
      </c>
    </row>
    <row r="242" spans="4:15" s="94" customFormat="1" x14ac:dyDescent="0.25">
      <c r="D242" s="109">
        <v>165</v>
      </c>
      <c r="E242" s="115">
        <f t="shared" si="21"/>
        <v>33</v>
      </c>
      <c r="F242" s="115">
        <f t="shared" si="22"/>
        <v>33</v>
      </c>
      <c r="G242" s="115">
        <f t="shared" si="23"/>
        <v>33</v>
      </c>
      <c r="H242" s="115">
        <f t="shared" si="24"/>
        <v>33</v>
      </c>
      <c r="I242" s="115">
        <f t="shared" si="26"/>
        <v>33</v>
      </c>
      <c r="J242" s="115"/>
      <c r="K242" s="115"/>
      <c r="L242" s="115"/>
      <c r="M242" s="115"/>
      <c r="N242" s="111" t="b">
        <f t="shared" si="27"/>
        <v>1</v>
      </c>
      <c r="O242" s="116">
        <f t="shared" si="25"/>
        <v>0</v>
      </c>
    </row>
    <row r="243" spans="4:15" s="94" customFormat="1" x14ac:dyDescent="0.25">
      <c r="D243" s="109">
        <v>166</v>
      </c>
      <c r="E243" s="115">
        <f t="shared" si="21"/>
        <v>33</v>
      </c>
      <c r="F243" s="115">
        <f t="shared" si="22"/>
        <v>33</v>
      </c>
      <c r="G243" s="115">
        <f t="shared" si="23"/>
        <v>33</v>
      </c>
      <c r="H243" s="115">
        <f t="shared" si="24"/>
        <v>33</v>
      </c>
      <c r="I243" s="115">
        <v>34</v>
      </c>
      <c r="J243" s="115"/>
      <c r="K243" s="115"/>
      <c r="L243" s="115"/>
      <c r="M243" s="115"/>
      <c r="N243" s="111" t="b">
        <f t="shared" si="27"/>
        <v>1</v>
      </c>
      <c r="O243" s="116">
        <f t="shared" si="25"/>
        <v>0</v>
      </c>
    </row>
    <row r="244" spans="4:15" s="94" customFormat="1" x14ac:dyDescent="0.25">
      <c r="D244" s="109">
        <v>167</v>
      </c>
      <c r="E244" s="115">
        <f t="shared" si="21"/>
        <v>33</v>
      </c>
      <c r="F244" s="115">
        <f t="shared" si="22"/>
        <v>33</v>
      </c>
      <c r="G244" s="115">
        <f t="shared" si="23"/>
        <v>33</v>
      </c>
      <c r="H244" s="115">
        <v>34</v>
      </c>
      <c r="I244" s="115">
        <v>34</v>
      </c>
      <c r="J244" s="115"/>
      <c r="K244" s="115"/>
      <c r="L244" s="115"/>
      <c r="M244" s="115"/>
      <c r="N244" s="111" t="b">
        <f t="shared" si="27"/>
        <v>1</v>
      </c>
      <c r="O244" s="116">
        <f t="shared" si="25"/>
        <v>0</v>
      </c>
    </row>
    <row r="245" spans="4:15" s="94" customFormat="1" x14ac:dyDescent="0.25">
      <c r="D245" s="109">
        <v>168</v>
      </c>
      <c r="E245" s="115">
        <v>33</v>
      </c>
      <c r="F245" s="115">
        <v>33</v>
      </c>
      <c r="G245" s="115">
        <f t="shared" si="23"/>
        <v>34</v>
      </c>
      <c r="H245" s="115">
        <f t="shared" si="24"/>
        <v>34</v>
      </c>
      <c r="I245" s="115">
        <f t="shared" si="26"/>
        <v>34</v>
      </c>
      <c r="J245" s="115"/>
      <c r="K245" s="115"/>
      <c r="L245" s="115"/>
      <c r="M245" s="115"/>
      <c r="N245" s="111" t="b">
        <f t="shared" si="27"/>
        <v>1</v>
      </c>
      <c r="O245" s="116">
        <f t="shared" si="25"/>
        <v>0</v>
      </c>
    </row>
    <row r="246" spans="4:15" s="94" customFormat="1" x14ac:dyDescent="0.25">
      <c r="D246" s="109">
        <v>169</v>
      </c>
      <c r="E246" s="115">
        <v>33</v>
      </c>
      <c r="F246" s="115">
        <f t="shared" si="22"/>
        <v>34</v>
      </c>
      <c r="G246" s="115">
        <f t="shared" si="23"/>
        <v>34</v>
      </c>
      <c r="H246" s="115">
        <f t="shared" si="24"/>
        <v>34</v>
      </c>
      <c r="I246" s="115">
        <f t="shared" si="26"/>
        <v>34</v>
      </c>
      <c r="J246" s="115"/>
      <c r="K246" s="115"/>
      <c r="L246" s="115"/>
      <c r="M246" s="115"/>
      <c r="N246" s="111" t="b">
        <f t="shared" si="27"/>
        <v>1</v>
      </c>
      <c r="O246" s="116">
        <f t="shared" si="25"/>
        <v>0</v>
      </c>
    </row>
    <row r="247" spans="4:15" s="94" customFormat="1" x14ac:dyDescent="0.25">
      <c r="D247" s="109">
        <v>170</v>
      </c>
      <c r="E247" s="115">
        <f t="shared" si="21"/>
        <v>34</v>
      </c>
      <c r="F247" s="115">
        <f t="shared" si="22"/>
        <v>34</v>
      </c>
      <c r="G247" s="115">
        <f t="shared" si="23"/>
        <v>34</v>
      </c>
      <c r="H247" s="115">
        <f t="shared" si="24"/>
        <v>34</v>
      </c>
      <c r="I247" s="115">
        <f t="shared" si="26"/>
        <v>34</v>
      </c>
      <c r="J247" s="115"/>
      <c r="K247" s="115"/>
      <c r="L247" s="115"/>
      <c r="M247" s="115"/>
      <c r="N247" s="111" t="b">
        <f t="shared" si="27"/>
        <v>1</v>
      </c>
      <c r="O247" s="116">
        <f t="shared" si="25"/>
        <v>0</v>
      </c>
    </row>
    <row r="248" spans="4:15" s="94" customFormat="1" x14ac:dyDescent="0.25">
      <c r="D248" s="109">
        <v>171</v>
      </c>
      <c r="E248" s="115">
        <f t="shared" si="21"/>
        <v>34</v>
      </c>
      <c r="F248" s="115">
        <f t="shared" si="22"/>
        <v>34</v>
      </c>
      <c r="G248" s="115">
        <f t="shared" si="23"/>
        <v>34</v>
      </c>
      <c r="H248" s="115">
        <f t="shared" si="24"/>
        <v>34</v>
      </c>
      <c r="I248" s="115">
        <v>35</v>
      </c>
      <c r="J248" s="115"/>
      <c r="K248" s="115"/>
      <c r="L248" s="115"/>
      <c r="M248" s="115"/>
      <c r="N248" s="111" t="b">
        <f t="shared" si="27"/>
        <v>1</v>
      </c>
      <c r="O248" s="116">
        <f t="shared" si="25"/>
        <v>0</v>
      </c>
    </row>
    <row r="249" spans="4:15" s="94" customFormat="1" x14ac:dyDescent="0.25">
      <c r="D249" s="109">
        <v>172</v>
      </c>
      <c r="E249" s="115">
        <f t="shared" si="21"/>
        <v>34</v>
      </c>
      <c r="F249" s="115">
        <f t="shared" si="22"/>
        <v>34</v>
      </c>
      <c r="G249" s="115">
        <f t="shared" si="23"/>
        <v>34</v>
      </c>
      <c r="H249" s="115">
        <v>35</v>
      </c>
      <c r="I249" s="115">
        <v>35</v>
      </c>
      <c r="J249" s="115"/>
      <c r="K249" s="115"/>
      <c r="L249" s="115"/>
      <c r="M249" s="115"/>
      <c r="N249" s="111" t="b">
        <f t="shared" si="27"/>
        <v>1</v>
      </c>
      <c r="O249" s="116">
        <f t="shared" si="25"/>
        <v>0</v>
      </c>
    </row>
    <row r="250" spans="4:15" s="94" customFormat="1" x14ac:dyDescent="0.25">
      <c r="D250" s="109">
        <v>173</v>
      </c>
      <c r="E250" s="115">
        <v>34</v>
      </c>
      <c r="F250" s="115">
        <v>34</v>
      </c>
      <c r="G250" s="115">
        <f t="shared" si="23"/>
        <v>35</v>
      </c>
      <c r="H250" s="115">
        <f t="shared" si="24"/>
        <v>35</v>
      </c>
      <c r="I250" s="115">
        <f t="shared" si="26"/>
        <v>35</v>
      </c>
      <c r="J250" s="115"/>
      <c r="K250" s="115"/>
      <c r="L250" s="115"/>
      <c r="M250" s="115"/>
      <c r="N250" s="111" t="b">
        <f t="shared" si="27"/>
        <v>1</v>
      </c>
      <c r="O250" s="116">
        <f t="shared" si="25"/>
        <v>0</v>
      </c>
    </row>
    <row r="251" spans="4:15" s="94" customFormat="1" x14ac:dyDescent="0.25">
      <c r="D251" s="109">
        <v>174</v>
      </c>
      <c r="E251" s="115">
        <v>34</v>
      </c>
      <c r="F251" s="115">
        <f t="shared" si="22"/>
        <v>35</v>
      </c>
      <c r="G251" s="115">
        <f t="shared" si="23"/>
        <v>35</v>
      </c>
      <c r="H251" s="115">
        <f t="shared" si="24"/>
        <v>35</v>
      </c>
      <c r="I251" s="115">
        <f t="shared" si="26"/>
        <v>35</v>
      </c>
      <c r="J251" s="115"/>
      <c r="K251" s="115"/>
      <c r="L251" s="115"/>
      <c r="M251" s="115"/>
      <c r="N251" s="111" t="b">
        <f t="shared" si="27"/>
        <v>1</v>
      </c>
      <c r="O251" s="116">
        <f t="shared" si="25"/>
        <v>0</v>
      </c>
    </row>
    <row r="252" spans="4:15" s="94" customFormat="1" x14ac:dyDescent="0.25">
      <c r="D252" s="109">
        <v>175</v>
      </c>
      <c r="E252" s="115">
        <f t="shared" si="21"/>
        <v>35</v>
      </c>
      <c r="F252" s="115">
        <f t="shared" si="22"/>
        <v>35</v>
      </c>
      <c r="G252" s="115">
        <f t="shared" si="23"/>
        <v>35</v>
      </c>
      <c r="H252" s="115">
        <f t="shared" si="24"/>
        <v>35</v>
      </c>
      <c r="I252" s="115">
        <f t="shared" si="26"/>
        <v>35</v>
      </c>
      <c r="J252" s="115"/>
      <c r="K252" s="115"/>
      <c r="L252" s="115"/>
      <c r="M252" s="115"/>
      <c r="N252" s="111" t="b">
        <f t="shared" si="27"/>
        <v>1</v>
      </c>
      <c r="O252" s="116">
        <f t="shared" si="25"/>
        <v>0</v>
      </c>
    </row>
    <row r="253" spans="4:15" s="94" customFormat="1" x14ac:dyDescent="0.25">
      <c r="D253" s="109">
        <v>176</v>
      </c>
      <c r="E253" s="115">
        <f t="shared" si="21"/>
        <v>35</v>
      </c>
      <c r="F253" s="115">
        <f t="shared" si="22"/>
        <v>35</v>
      </c>
      <c r="G253" s="115">
        <f t="shared" si="23"/>
        <v>35</v>
      </c>
      <c r="H253" s="115">
        <f t="shared" si="24"/>
        <v>35</v>
      </c>
      <c r="I253" s="115">
        <v>36</v>
      </c>
      <c r="J253" s="115"/>
      <c r="K253" s="115"/>
      <c r="L253" s="115"/>
      <c r="M253" s="115"/>
      <c r="N253" s="111" t="b">
        <f t="shared" si="27"/>
        <v>1</v>
      </c>
      <c r="O253" s="116">
        <f t="shared" si="25"/>
        <v>0</v>
      </c>
    </row>
    <row r="254" spans="4:15" s="94" customFormat="1" x14ac:dyDescent="0.25">
      <c r="D254" s="109">
        <v>177</v>
      </c>
      <c r="E254" s="115">
        <f t="shared" si="21"/>
        <v>35</v>
      </c>
      <c r="F254" s="115">
        <f t="shared" si="22"/>
        <v>35</v>
      </c>
      <c r="G254" s="115">
        <f t="shared" si="23"/>
        <v>35</v>
      </c>
      <c r="H254" s="115">
        <v>36</v>
      </c>
      <c r="I254" s="115">
        <v>36</v>
      </c>
      <c r="J254" s="115"/>
      <c r="K254" s="115"/>
      <c r="L254" s="115"/>
      <c r="M254" s="115"/>
      <c r="N254" s="111" t="b">
        <f t="shared" si="27"/>
        <v>1</v>
      </c>
      <c r="O254" s="116">
        <f t="shared" si="25"/>
        <v>0</v>
      </c>
    </row>
    <row r="255" spans="4:15" s="94" customFormat="1" x14ac:dyDescent="0.25">
      <c r="D255" s="109">
        <v>178</v>
      </c>
      <c r="E255" s="115">
        <v>35</v>
      </c>
      <c r="F255" s="115">
        <v>35</v>
      </c>
      <c r="G255" s="115">
        <f t="shared" si="23"/>
        <v>36</v>
      </c>
      <c r="H255" s="115">
        <f t="shared" si="24"/>
        <v>36</v>
      </c>
      <c r="I255" s="115">
        <f t="shared" si="26"/>
        <v>36</v>
      </c>
      <c r="J255" s="115"/>
      <c r="K255" s="115"/>
      <c r="L255" s="115"/>
      <c r="M255" s="115"/>
      <c r="N255" s="111" t="b">
        <f t="shared" si="27"/>
        <v>1</v>
      </c>
      <c r="O255" s="116">
        <f t="shared" si="25"/>
        <v>0</v>
      </c>
    </row>
    <row r="256" spans="4:15" s="94" customFormat="1" x14ac:dyDescent="0.25">
      <c r="D256" s="109">
        <v>179</v>
      </c>
      <c r="E256" s="115">
        <v>35</v>
      </c>
      <c r="F256" s="115">
        <f t="shared" si="22"/>
        <v>36</v>
      </c>
      <c r="G256" s="115">
        <f t="shared" si="23"/>
        <v>36</v>
      </c>
      <c r="H256" s="115">
        <f t="shared" si="24"/>
        <v>36</v>
      </c>
      <c r="I256" s="115">
        <f t="shared" si="26"/>
        <v>36</v>
      </c>
      <c r="J256" s="115"/>
      <c r="K256" s="115"/>
      <c r="L256" s="115"/>
      <c r="M256" s="115"/>
      <c r="N256" s="111" t="b">
        <f t="shared" si="27"/>
        <v>1</v>
      </c>
      <c r="O256" s="116">
        <f t="shared" si="25"/>
        <v>0</v>
      </c>
    </row>
    <row r="257" spans="4:15" s="94" customFormat="1" x14ac:dyDescent="0.25">
      <c r="D257" s="112">
        <v>180</v>
      </c>
      <c r="E257" s="115">
        <f>ROUND(D257/J$77,0)</f>
        <v>30</v>
      </c>
      <c r="F257" s="115">
        <f>ROUND(D257/J$77,0)</f>
        <v>30</v>
      </c>
      <c r="G257" s="115">
        <f>ROUND($D257/J$77,0)</f>
        <v>30</v>
      </c>
      <c r="H257" s="115">
        <f>ROUND($D257/J$77,0)</f>
        <v>30</v>
      </c>
      <c r="I257" s="115">
        <f>ROUND($D257/J$77,0)</f>
        <v>30</v>
      </c>
      <c r="J257" s="115">
        <f t="shared" si="26"/>
        <v>30</v>
      </c>
      <c r="K257" s="117"/>
      <c r="L257" s="117"/>
      <c r="M257" s="117"/>
      <c r="N257" s="114" t="b">
        <f t="shared" si="27"/>
        <v>1</v>
      </c>
      <c r="O257" s="116">
        <f>D257-E257-F257-G257-H257-I257-J257</f>
        <v>0</v>
      </c>
    </row>
    <row r="258" spans="4:15" s="94" customFormat="1" x14ac:dyDescent="0.25">
      <c r="D258" s="109">
        <v>181</v>
      </c>
      <c r="E258" s="115">
        <f t="shared" ref="E258:E283" si="28">ROUND(D258/J$77,0)</f>
        <v>30</v>
      </c>
      <c r="F258" s="115">
        <f t="shared" ref="F258:F286" si="29">ROUND(D258/J$77,0)</f>
        <v>30</v>
      </c>
      <c r="G258" s="115">
        <f t="shared" ref="G258:G286" si="30">ROUND($D258/J$77,0)</f>
        <v>30</v>
      </c>
      <c r="H258" s="115">
        <f t="shared" ref="H258:H286" si="31">ROUND($D258/J$77,0)</f>
        <v>30</v>
      </c>
      <c r="I258" s="115">
        <f t="shared" ref="I258:I286" si="32">ROUND($D258/J$77,0)</f>
        <v>30</v>
      </c>
      <c r="J258" s="115">
        <v>31</v>
      </c>
      <c r="K258" s="115"/>
      <c r="L258" s="115"/>
      <c r="M258" s="115"/>
      <c r="N258" s="111" t="b">
        <f t="shared" si="27"/>
        <v>1</v>
      </c>
      <c r="O258" s="116">
        <f t="shared" ref="O258:O286" si="33">D258-E258-F258-G258-H258-I258-J258</f>
        <v>0</v>
      </c>
    </row>
    <row r="259" spans="4:15" s="94" customFormat="1" x14ac:dyDescent="0.25">
      <c r="D259" s="109">
        <v>182</v>
      </c>
      <c r="E259" s="115">
        <f t="shared" si="28"/>
        <v>30</v>
      </c>
      <c r="F259" s="115">
        <f t="shared" si="29"/>
        <v>30</v>
      </c>
      <c r="G259" s="115">
        <f t="shared" si="30"/>
        <v>30</v>
      </c>
      <c r="H259" s="115">
        <f t="shared" si="31"/>
        <v>30</v>
      </c>
      <c r="I259" s="115">
        <v>31</v>
      </c>
      <c r="J259" s="115">
        <v>31</v>
      </c>
      <c r="K259" s="115"/>
      <c r="L259" s="115"/>
      <c r="M259" s="115"/>
      <c r="N259" s="111" t="b">
        <f t="shared" si="27"/>
        <v>1</v>
      </c>
      <c r="O259" s="116">
        <f t="shared" si="33"/>
        <v>0</v>
      </c>
    </row>
    <row r="260" spans="4:15" s="94" customFormat="1" x14ac:dyDescent="0.25">
      <c r="D260" s="109">
        <v>183</v>
      </c>
      <c r="E260" s="115">
        <v>30</v>
      </c>
      <c r="F260" s="115">
        <v>30</v>
      </c>
      <c r="G260" s="115">
        <v>30</v>
      </c>
      <c r="H260" s="115">
        <f t="shared" si="31"/>
        <v>31</v>
      </c>
      <c r="I260" s="115">
        <f t="shared" si="32"/>
        <v>31</v>
      </c>
      <c r="J260" s="115">
        <f t="shared" ref="J260:J286" si="34">ROUND($D260/J$77,0)</f>
        <v>31</v>
      </c>
      <c r="K260" s="115"/>
      <c r="L260" s="115"/>
      <c r="M260" s="115"/>
      <c r="N260" s="111" t="b">
        <f t="shared" si="27"/>
        <v>1</v>
      </c>
      <c r="O260" s="116">
        <f t="shared" si="33"/>
        <v>0</v>
      </c>
    </row>
    <row r="261" spans="4:15" s="94" customFormat="1" x14ac:dyDescent="0.25">
      <c r="D261" s="109">
        <v>184</v>
      </c>
      <c r="E261" s="115">
        <v>30</v>
      </c>
      <c r="F261" s="115">
        <v>30</v>
      </c>
      <c r="G261" s="115">
        <f t="shared" si="30"/>
        <v>31</v>
      </c>
      <c r="H261" s="115">
        <f t="shared" si="31"/>
        <v>31</v>
      </c>
      <c r="I261" s="115">
        <f t="shared" si="32"/>
        <v>31</v>
      </c>
      <c r="J261" s="115">
        <f t="shared" si="34"/>
        <v>31</v>
      </c>
      <c r="K261" s="115"/>
      <c r="L261" s="115"/>
      <c r="M261" s="115"/>
      <c r="N261" s="111" t="b">
        <f t="shared" si="27"/>
        <v>1</v>
      </c>
      <c r="O261" s="116">
        <f t="shared" si="33"/>
        <v>0</v>
      </c>
    </row>
    <row r="262" spans="4:15" s="94" customFormat="1" x14ac:dyDescent="0.25">
      <c r="D262" s="109">
        <v>185</v>
      </c>
      <c r="E262" s="115">
        <v>30</v>
      </c>
      <c r="F262" s="115">
        <f t="shared" si="29"/>
        <v>31</v>
      </c>
      <c r="G262" s="115">
        <f t="shared" si="30"/>
        <v>31</v>
      </c>
      <c r="H262" s="115">
        <f t="shared" si="31"/>
        <v>31</v>
      </c>
      <c r="I262" s="115">
        <f t="shared" si="32"/>
        <v>31</v>
      </c>
      <c r="J262" s="115">
        <f t="shared" si="34"/>
        <v>31</v>
      </c>
      <c r="K262" s="115"/>
      <c r="L262" s="115"/>
      <c r="M262" s="115"/>
      <c r="N262" s="111" t="b">
        <f t="shared" si="27"/>
        <v>1</v>
      </c>
      <c r="O262" s="116">
        <f t="shared" si="33"/>
        <v>0</v>
      </c>
    </row>
    <row r="263" spans="4:15" s="94" customFormat="1" x14ac:dyDescent="0.25">
      <c r="D263" s="109">
        <v>186</v>
      </c>
      <c r="E263" s="115">
        <f t="shared" si="28"/>
        <v>31</v>
      </c>
      <c r="F263" s="115">
        <f t="shared" si="29"/>
        <v>31</v>
      </c>
      <c r="G263" s="115">
        <f t="shared" si="30"/>
        <v>31</v>
      </c>
      <c r="H263" s="115">
        <f t="shared" si="31"/>
        <v>31</v>
      </c>
      <c r="I263" s="115">
        <f t="shared" si="32"/>
        <v>31</v>
      </c>
      <c r="J263" s="115">
        <f t="shared" si="34"/>
        <v>31</v>
      </c>
      <c r="K263" s="115"/>
      <c r="L263" s="115"/>
      <c r="M263" s="115"/>
      <c r="N263" s="111" t="b">
        <f t="shared" ref="N263:N287" si="35">SUM(E263:M263)=D263</f>
        <v>1</v>
      </c>
      <c r="O263" s="116">
        <f t="shared" si="33"/>
        <v>0</v>
      </c>
    </row>
    <row r="264" spans="4:15" s="94" customFormat="1" x14ac:dyDescent="0.25">
      <c r="D264" s="109">
        <v>187</v>
      </c>
      <c r="E264" s="115">
        <f t="shared" si="28"/>
        <v>31</v>
      </c>
      <c r="F264" s="115">
        <f t="shared" si="29"/>
        <v>31</v>
      </c>
      <c r="G264" s="115">
        <f t="shared" si="30"/>
        <v>31</v>
      </c>
      <c r="H264" s="115">
        <f t="shared" si="31"/>
        <v>31</v>
      </c>
      <c r="I264" s="115">
        <f t="shared" si="32"/>
        <v>31</v>
      </c>
      <c r="J264" s="115">
        <v>32</v>
      </c>
      <c r="K264" s="115"/>
      <c r="L264" s="115"/>
      <c r="M264" s="115"/>
      <c r="N264" s="111" t="b">
        <f t="shared" si="35"/>
        <v>1</v>
      </c>
      <c r="O264" s="116">
        <f t="shared" si="33"/>
        <v>0</v>
      </c>
    </row>
    <row r="265" spans="4:15" s="94" customFormat="1" x14ac:dyDescent="0.25">
      <c r="D265" s="109">
        <v>188</v>
      </c>
      <c r="E265" s="115">
        <f t="shared" si="28"/>
        <v>31</v>
      </c>
      <c r="F265" s="115">
        <f t="shared" si="29"/>
        <v>31</v>
      </c>
      <c r="G265" s="115">
        <f t="shared" si="30"/>
        <v>31</v>
      </c>
      <c r="H265" s="115">
        <f t="shared" si="31"/>
        <v>31</v>
      </c>
      <c r="I265" s="115">
        <v>32</v>
      </c>
      <c r="J265" s="115">
        <v>32</v>
      </c>
      <c r="K265" s="115"/>
      <c r="L265" s="115"/>
      <c r="M265" s="115"/>
      <c r="N265" s="111" t="b">
        <f t="shared" si="35"/>
        <v>1</v>
      </c>
      <c r="O265" s="116">
        <f t="shared" si="33"/>
        <v>0</v>
      </c>
    </row>
    <row r="266" spans="4:15" s="94" customFormat="1" x14ac:dyDescent="0.25">
      <c r="D266" s="109">
        <v>189</v>
      </c>
      <c r="E266" s="115">
        <v>31</v>
      </c>
      <c r="F266" s="115">
        <v>31</v>
      </c>
      <c r="G266" s="115">
        <v>31</v>
      </c>
      <c r="H266" s="115">
        <f t="shared" si="31"/>
        <v>32</v>
      </c>
      <c r="I266" s="115">
        <f t="shared" si="32"/>
        <v>32</v>
      </c>
      <c r="J266" s="115">
        <f t="shared" si="34"/>
        <v>32</v>
      </c>
      <c r="K266" s="115"/>
      <c r="L266" s="115"/>
      <c r="M266" s="115"/>
      <c r="N266" s="111" t="b">
        <f t="shared" si="35"/>
        <v>1</v>
      </c>
      <c r="O266" s="116">
        <f t="shared" si="33"/>
        <v>0</v>
      </c>
    </row>
    <row r="267" spans="4:15" s="94" customFormat="1" x14ac:dyDescent="0.25">
      <c r="D267" s="109">
        <v>190</v>
      </c>
      <c r="E267" s="115">
        <v>31</v>
      </c>
      <c r="F267" s="115">
        <v>31</v>
      </c>
      <c r="G267" s="115">
        <f t="shared" si="30"/>
        <v>32</v>
      </c>
      <c r="H267" s="115">
        <f t="shared" si="31"/>
        <v>32</v>
      </c>
      <c r="I267" s="115">
        <f t="shared" si="32"/>
        <v>32</v>
      </c>
      <c r="J267" s="115">
        <f t="shared" si="34"/>
        <v>32</v>
      </c>
      <c r="K267" s="115"/>
      <c r="L267" s="115"/>
      <c r="M267" s="115"/>
      <c r="N267" s="111" t="b">
        <f t="shared" si="35"/>
        <v>1</v>
      </c>
      <c r="O267" s="116">
        <f t="shared" si="33"/>
        <v>0</v>
      </c>
    </row>
    <row r="268" spans="4:15" s="94" customFormat="1" x14ac:dyDescent="0.25">
      <c r="D268" s="109">
        <v>191</v>
      </c>
      <c r="E268" s="115">
        <v>31</v>
      </c>
      <c r="F268" s="115">
        <f t="shared" si="29"/>
        <v>32</v>
      </c>
      <c r="G268" s="115">
        <f t="shared" si="30"/>
        <v>32</v>
      </c>
      <c r="H268" s="115">
        <f t="shared" si="31"/>
        <v>32</v>
      </c>
      <c r="I268" s="115">
        <f t="shared" si="32"/>
        <v>32</v>
      </c>
      <c r="J268" s="115">
        <f t="shared" si="34"/>
        <v>32</v>
      </c>
      <c r="K268" s="115"/>
      <c r="L268" s="115"/>
      <c r="M268" s="115"/>
      <c r="N268" s="111" t="b">
        <f t="shared" si="35"/>
        <v>1</v>
      </c>
      <c r="O268" s="116">
        <f t="shared" si="33"/>
        <v>0</v>
      </c>
    </row>
    <row r="269" spans="4:15" s="94" customFormat="1" x14ac:dyDescent="0.25">
      <c r="D269" s="109">
        <v>192</v>
      </c>
      <c r="E269" s="115">
        <f t="shared" si="28"/>
        <v>32</v>
      </c>
      <c r="F269" s="115">
        <f t="shared" si="29"/>
        <v>32</v>
      </c>
      <c r="G269" s="115">
        <f t="shared" si="30"/>
        <v>32</v>
      </c>
      <c r="H269" s="115">
        <f t="shared" si="31"/>
        <v>32</v>
      </c>
      <c r="I269" s="115">
        <f t="shared" si="32"/>
        <v>32</v>
      </c>
      <c r="J269" s="115">
        <f t="shared" si="34"/>
        <v>32</v>
      </c>
      <c r="K269" s="115"/>
      <c r="L269" s="115"/>
      <c r="M269" s="115"/>
      <c r="N269" s="111" t="b">
        <f t="shared" si="35"/>
        <v>1</v>
      </c>
      <c r="O269" s="116">
        <f t="shared" si="33"/>
        <v>0</v>
      </c>
    </row>
    <row r="270" spans="4:15" s="94" customFormat="1" x14ac:dyDescent="0.25">
      <c r="D270" s="109">
        <v>193</v>
      </c>
      <c r="E270" s="115">
        <f t="shared" si="28"/>
        <v>32</v>
      </c>
      <c r="F270" s="115">
        <f t="shared" si="29"/>
        <v>32</v>
      </c>
      <c r="G270" s="115">
        <f t="shared" si="30"/>
        <v>32</v>
      </c>
      <c r="H270" s="115">
        <f t="shared" si="31"/>
        <v>32</v>
      </c>
      <c r="I270" s="115">
        <f t="shared" si="32"/>
        <v>32</v>
      </c>
      <c r="J270" s="115">
        <v>33</v>
      </c>
      <c r="K270" s="115"/>
      <c r="L270" s="115"/>
      <c r="M270" s="115"/>
      <c r="N270" s="111" t="b">
        <f t="shared" si="35"/>
        <v>1</v>
      </c>
      <c r="O270" s="116">
        <f t="shared" si="33"/>
        <v>0</v>
      </c>
    </row>
    <row r="271" spans="4:15" s="94" customFormat="1" x14ac:dyDescent="0.25">
      <c r="D271" s="109">
        <v>194</v>
      </c>
      <c r="E271" s="115">
        <f t="shared" si="28"/>
        <v>32</v>
      </c>
      <c r="F271" s="115">
        <f t="shared" si="29"/>
        <v>32</v>
      </c>
      <c r="G271" s="115">
        <f t="shared" si="30"/>
        <v>32</v>
      </c>
      <c r="H271" s="115">
        <f t="shared" si="31"/>
        <v>32</v>
      </c>
      <c r="I271" s="115">
        <v>33</v>
      </c>
      <c r="J271" s="115">
        <v>33</v>
      </c>
      <c r="K271" s="115"/>
      <c r="L271" s="115"/>
      <c r="M271" s="115"/>
      <c r="N271" s="111" t="b">
        <f t="shared" si="35"/>
        <v>1</v>
      </c>
      <c r="O271" s="116">
        <f t="shared" si="33"/>
        <v>0</v>
      </c>
    </row>
    <row r="272" spans="4:15" s="94" customFormat="1" x14ac:dyDescent="0.25">
      <c r="D272" s="109">
        <v>195</v>
      </c>
      <c r="E272" s="115">
        <v>32</v>
      </c>
      <c r="F272" s="115">
        <v>32</v>
      </c>
      <c r="G272" s="115">
        <v>32</v>
      </c>
      <c r="H272" s="115">
        <f t="shared" si="31"/>
        <v>33</v>
      </c>
      <c r="I272" s="115">
        <f t="shared" si="32"/>
        <v>33</v>
      </c>
      <c r="J272" s="115">
        <f t="shared" si="34"/>
        <v>33</v>
      </c>
      <c r="K272" s="115"/>
      <c r="L272" s="115"/>
      <c r="M272" s="115"/>
      <c r="N272" s="111" t="b">
        <f t="shared" si="35"/>
        <v>1</v>
      </c>
      <c r="O272" s="116">
        <f t="shared" si="33"/>
        <v>0</v>
      </c>
    </row>
    <row r="273" spans="4:15" s="94" customFormat="1" x14ac:dyDescent="0.25">
      <c r="D273" s="109">
        <v>196</v>
      </c>
      <c r="E273" s="115">
        <v>32</v>
      </c>
      <c r="F273" s="115">
        <v>32</v>
      </c>
      <c r="G273" s="115">
        <f t="shared" si="30"/>
        <v>33</v>
      </c>
      <c r="H273" s="115">
        <f t="shared" si="31"/>
        <v>33</v>
      </c>
      <c r="I273" s="115">
        <f t="shared" si="32"/>
        <v>33</v>
      </c>
      <c r="J273" s="115">
        <f t="shared" si="34"/>
        <v>33</v>
      </c>
      <c r="K273" s="115"/>
      <c r="L273" s="115"/>
      <c r="M273" s="115"/>
      <c r="N273" s="111" t="b">
        <f t="shared" si="35"/>
        <v>1</v>
      </c>
      <c r="O273" s="116">
        <f t="shared" si="33"/>
        <v>0</v>
      </c>
    </row>
    <row r="274" spans="4:15" s="94" customFormat="1" x14ac:dyDescent="0.25">
      <c r="D274" s="109">
        <v>197</v>
      </c>
      <c r="E274" s="115">
        <v>32</v>
      </c>
      <c r="F274" s="115">
        <f t="shared" si="29"/>
        <v>33</v>
      </c>
      <c r="G274" s="115">
        <f t="shared" si="30"/>
        <v>33</v>
      </c>
      <c r="H274" s="115">
        <f t="shared" si="31"/>
        <v>33</v>
      </c>
      <c r="I274" s="115">
        <f t="shared" si="32"/>
        <v>33</v>
      </c>
      <c r="J274" s="115">
        <f t="shared" si="34"/>
        <v>33</v>
      </c>
      <c r="K274" s="115"/>
      <c r="L274" s="115"/>
      <c r="M274" s="115"/>
      <c r="N274" s="111" t="b">
        <f t="shared" si="35"/>
        <v>1</v>
      </c>
      <c r="O274" s="116">
        <f t="shared" si="33"/>
        <v>0</v>
      </c>
    </row>
    <row r="275" spans="4:15" s="94" customFormat="1" x14ac:dyDescent="0.25">
      <c r="D275" s="109">
        <v>198</v>
      </c>
      <c r="E275" s="115">
        <f t="shared" si="28"/>
        <v>33</v>
      </c>
      <c r="F275" s="115">
        <f t="shared" si="29"/>
        <v>33</v>
      </c>
      <c r="G275" s="115">
        <f t="shared" si="30"/>
        <v>33</v>
      </c>
      <c r="H275" s="115">
        <f t="shared" si="31"/>
        <v>33</v>
      </c>
      <c r="I275" s="115">
        <f t="shared" si="32"/>
        <v>33</v>
      </c>
      <c r="J275" s="115">
        <f t="shared" si="34"/>
        <v>33</v>
      </c>
      <c r="K275" s="115"/>
      <c r="L275" s="115"/>
      <c r="M275" s="115"/>
      <c r="N275" s="111" t="b">
        <f t="shared" si="35"/>
        <v>1</v>
      </c>
      <c r="O275" s="116">
        <f t="shared" si="33"/>
        <v>0</v>
      </c>
    </row>
    <row r="276" spans="4:15" s="94" customFormat="1" x14ac:dyDescent="0.25">
      <c r="D276" s="109">
        <v>199</v>
      </c>
      <c r="E276" s="115">
        <f t="shared" si="28"/>
        <v>33</v>
      </c>
      <c r="F276" s="115">
        <f t="shared" si="29"/>
        <v>33</v>
      </c>
      <c r="G276" s="115">
        <f t="shared" si="30"/>
        <v>33</v>
      </c>
      <c r="H276" s="115">
        <f t="shared" si="31"/>
        <v>33</v>
      </c>
      <c r="I276" s="115">
        <f t="shared" si="32"/>
        <v>33</v>
      </c>
      <c r="J276" s="115">
        <v>34</v>
      </c>
      <c r="K276" s="115"/>
      <c r="L276" s="115"/>
      <c r="M276" s="115"/>
      <c r="N276" s="111" t="b">
        <f t="shared" si="35"/>
        <v>1</v>
      </c>
      <c r="O276" s="116">
        <f t="shared" si="33"/>
        <v>0</v>
      </c>
    </row>
    <row r="277" spans="4:15" s="94" customFormat="1" x14ac:dyDescent="0.25">
      <c r="D277" s="109">
        <v>200</v>
      </c>
      <c r="E277" s="115">
        <f t="shared" si="28"/>
        <v>33</v>
      </c>
      <c r="F277" s="115">
        <f t="shared" si="29"/>
        <v>33</v>
      </c>
      <c r="G277" s="115">
        <f t="shared" si="30"/>
        <v>33</v>
      </c>
      <c r="H277" s="115">
        <f t="shared" si="31"/>
        <v>33</v>
      </c>
      <c r="I277" s="115">
        <v>34</v>
      </c>
      <c r="J277" s="115">
        <v>34</v>
      </c>
      <c r="K277" s="115"/>
      <c r="L277" s="115"/>
      <c r="M277" s="115"/>
      <c r="N277" s="111" t="b">
        <f t="shared" si="35"/>
        <v>1</v>
      </c>
      <c r="O277" s="116">
        <f t="shared" si="33"/>
        <v>0</v>
      </c>
    </row>
    <row r="278" spans="4:15" s="94" customFormat="1" x14ac:dyDescent="0.25">
      <c r="D278" s="109">
        <v>201</v>
      </c>
      <c r="E278" s="115">
        <v>33</v>
      </c>
      <c r="F278" s="115">
        <v>33</v>
      </c>
      <c r="G278" s="115">
        <v>33</v>
      </c>
      <c r="H278" s="115">
        <f t="shared" si="31"/>
        <v>34</v>
      </c>
      <c r="I278" s="115">
        <f t="shared" si="32"/>
        <v>34</v>
      </c>
      <c r="J278" s="115">
        <f t="shared" si="34"/>
        <v>34</v>
      </c>
      <c r="K278" s="115"/>
      <c r="L278" s="115"/>
      <c r="M278" s="115"/>
      <c r="N278" s="111" t="b">
        <f t="shared" si="35"/>
        <v>1</v>
      </c>
      <c r="O278" s="116">
        <f t="shared" si="33"/>
        <v>0</v>
      </c>
    </row>
    <row r="279" spans="4:15" s="94" customFormat="1" x14ac:dyDescent="0.25">
      <c r="D279" s="109">
        <v>202</v>
      </c>
      <c r="E279" s="115">
        <v>33</v>
      </c>
      <c r="F279" s="115">
        <v>33</v>
      </c>
      <c r="G279" s="115">
        <f t="shared" si="30"/>
        <v>34</v>
      </c>
      <c r="H279" s="115">
        <f t="shared" si="31"/>
        <v>34</v>
      </c>
      <c r="I279" s="115">
        <f t="shared" si="32"/>
        <v>34</v>
      </c>
      <c r="J279" s="115">
        <f t="shared" si="34"/>
        <v>34</v>
      </c>
      <c r="K279" s="115"/>
      <c r="L279" s="115"/>
      <c r="M279" s="115"/>
      <c r="N279" s="111" t="b">
        <f t="shared" si="35"/>
        <v>1</v>
      </c>
      <c r="O279" s="116">
        <f t="shared" si="33"/>
        <v>0</v>
      </c>
    </row>
    <row r="280" spans="4:15" s="94" customFormat="1" x14ac:dyDescent="0.25">
      <c r="D280" s="109">
        <v>203</v>
      </c>
      <c r="E280" s="115">
        <v>33</v>
      </c>
      <c r="F280" s="115">
        <f t="shared" si="29"/>
        <v>34</v>
      </c>
      <c r="G280" s="115">
        <f t="shared" si="30"/>
        <v>34</v>
      </c>
      <c r="H280" s="115">
        <f t="shared" si="31"/>
        <v>34</v>
      </c>
      <c r="I280" s="115">
        <f t="shared" si="32"/>
        <v>34</v>
      </c>
      <c r="J280" s="115">
        <f t="shared" si="34"/>
        <v>34</v>
      </c>
      <c r="K280" s="115"/>
      <c r="L280" s="115"/>
      <c r="M280" s="115"/>
      <c r="N280" s="111" t="b">
        <f t="shared" si="35"/>
        <v>1</v>
      </c>
      <c r="O280" s="116">
        <f t="shared" si="33"/>
        <v>0</v>
      </c>
    </row>
    <row r="281" spans="4:15" s="94" customFormat="1" x14ac:dyDescent="0.25">
      <c r="D281" s="109">
        <v>204</v>
      </c>
      <c r="E281" s="115">
        <f t="shared" si="28"/>
        <v>34</v>
      </c>
      <c r="F281" s="115">
        <f t="shared" si="29"/>
        <v>34</v>
      </c>
      <c r="G281" s="115">
        <f t="shared" si="30"/>
        <v>34</v>
      </c>
      <c r="H281" s="115">
        <f t="shared" si="31"/>
        <v>34</v>
      </c>
      <c r="I281" s="115">
        <f t="shared" si="32"/>
        <v>34</v>
      </c>
      <c r="J281" s="115">
        <f t="shared" si="34"/>
        <v>34</v>
      </c>
      <c r="K281" s="115"/>
      <c r="L281" s="115"/>
      <c r="M281" s="115"/>
      <c r="N281" s="111" t="b">
        <f t="shared" si="35"/>
        <v>1</v>
      </c>
      <c r="O281" s="116">
        <f t="shared" si="33"/>
        <v>0</v>
      </c>
    </row>
    <row r="282" spans="4:15" s="94" customFormat="1" x14ac:dyDescent="0.25">
      <c r="D282" s="109">
        <v>205</v>
      </c>
      <c r="E282" s="115">
        <f t="shared" si="28"/>
        <v>34</v>
      </c>
      <c r="F282" s="115">
        <f t="shared" si="29"/>
        <v>34</v>
      </c>
      <c r="G282" s="115">
        <f t="shared" si="30"/>
        <v>34</v>
      </c>
      <c r="H282" s="115">
        <f t="shared" si="31"/>
        <v>34</v>
      </c>
      <c r="I282" s="115">
        <f t="shared" si="32"/>
        <v>34</v>
      </c>
      <c r="J282" s="115">
        <v>35</v>
      </c>
      <c r="K282" s="115"/>
      <c r="L282" s="115"/>
      <c r="M282" s="115"/>
      <c r="N282" s="111" t="b">
        <f t="shared" si="35"/>
        <v>1</v>
      </c>
      <c r="O282" s="116">
        <f t="shared" si="33"/>
        <v>0</v>
      </c>
    </row>
    <row r="283" spans="4:15" s="94" customFormat="1" x14ac:dyDescent="0.25">
      <c r="D283" s="109">
        <v>206</v>
      </c>
      <c r="E283" s="115">
        <f t="shared" si="28"/>
        <v>34</v>
      </c>
      <c r="F283" s="115">
        <f t="shared" si="29"/>
        <v>34</v>
      </c>
      <c r="G283" s="115">
        <f t="shared" si="30"/>
        <v>34</v>
      </c>
      <c r="H283" s="115">
        <f t="shared" si="31"/>
        <v>34</v>
      </c>
      <c r="I283" s="115">
        <v>35</v>
      </c>
      <c r="J283" s="115">
        <v>35</v>
      </c>
      <c r="K283" s="115"/>
      <c r="L283" s="115"/>
      <c r="M283" s="115"/>
      <c r="N283" s="111" t="b">
        <f t="shared" si="35"/>
        <v>1</v>
      </c>
      <c r="O283" s="116">
        <f t="shared" si="33"/>
        <v>0</v>
      </c>
    </row>
    <row r="284" spans="4:15" s="94" customFormat="1" x14ac:dyDescent="0.25">
      <c r="D284" s="109">
        <v>207</v>
      </c>
      <c r="E284" s="115">
        <v>34</v>
      </c>
      <c r="F284" s="115">
        <v>34</v>
      </c>
      <c r="G284" s="115">
        <v>34</v>
      </c>
      <c r="H284" s="115">
        <f t="shared" si="31"/>
        <v>35</v>
      </c>
      <c r="I284" s="115">
        <f t="shared" si="32"/>
        <v>35</v>
      </c>
      <c r="J284" s="115">
        <f t="shared" si="34"/>
        <v>35</v>
      </c>
      <c r="K284" s="115"/>
      <c r="L284" s="115"/>
      <c r="M284" s="115"/>
      <c r="N284" s="111" t="b">
        <f t="shared" si="35"/>
        <v>1</v>
      </c>
      <c r="O284" s="116">
        <f t="shared" si="33"/>
        <v>0</v>
      </c>
    </row>
    <row r="285" spans="4:15" s="94" customFormat="1" x14ac:dyDescent="0.25">
      <c r="D285" s="109">
        <v>208</v>
      </c>
      <c r="E285" s="115">
        <v>34</v>
      </c>
      <c r="F285" s="115">
        <v>34</v>
      </c>
      <c r="G285" s="115">
        <f t="shared" si="30"/>
        <v>35</v>
      </c>
      <c r="H285" s="115">
        <f t="shared" si="31"/>
        <v>35</v>
      </c>
      <c r="I285" s="115">
        <f t="shared" si="32"/>
        <v>35</v>
      </c>
      <c r="J285" s="115">
        <f t="shared" si="34"/>
        <v>35</v>
      </c>
      <c r="K285" s="115"/>
      <c r="L285" s="115"/>
      <c r="M285" s="115"/>
      <c r="N285" s="111" t="b">
        <f t="shared" si="35"/>
        <v>1</v>
      </c>
      <c r="O285" s="116">
        <f t="shared" si="33"/>
        <v>0</v>
      </c>
    </row>
    <row r="286" spans="4:15" s="94" customFormat="1" x14ac:dyDescent="0.25">
      <c r="D286" s="109">
        <v>209</v>
      </c>
      <c r="E286" s="115">
        <v>34</v>
      </c>
      <c r="F286" s="115">
        <f t="shared" si="29"/>
        <v>35</v>
      </c>
      <c r="G286" s="115">
        <f t="shared" si="30"/>
        <v>35</v>
      </c>
      <c r="H286" s="115">
        <f t="shared" si="31"/>
        <v>35</v>
      </c>
      <c r="I286" s="115">
        <f t="shared" si="32"/>
        <v>35</v>
      </c>
      <c r="J286" s="115">
        <f t="shared" si="34"/>
        <v>35</v>
      </c>
      <c r="K286" s="115"/>
      <c r="L286" s="115"/>
      <c r="M286" s="115"/>
      <c r="N286" s="111" t="b">
        <f t="shared" si="35"/>
        <v>1</v>
      </c>
      <c r="O286" s="116">
        <f t="shared" si="33"/>
        <v>0</v>
      </c>
    </row>
    <row r="287" spans="4:15" s="118" customFormat="1" x14ac:dyDescent="0.25">
      <c r="D287" s="112">
        <v>210</v>
      </c>
      <c r="E287" s="115">
        <f>ROUND(D287/K$77,0)</f>
        <v>30</v>
      </c>
      <c r="F287" s="115">
        <f>ROUND(D287/K$77,0)</f>
        <v>30</v>
      </c>
      <c r="G287" s="115">
        <f>ROUND($D287/K$77,0)</f>
        <v>30</v>
      </c>
      <c r="H287" s="115">
        <f>ROUND($D287/K$77,0)</f>
        <v>30</v>
      </c>
      <c r="I287" s="115">
        <f>ROUND($D287/K$77,0)</f>
        <v>30</v>
      </c>
      <c r="J287" s="115">
        <f>ROUND($D287/K$77,0)</f>
        <v>30</v>
      </c>
      <c r="K287" s="115">
        <f>ROUND($D287/K$77,0)</f>
        <v>30</v>
      </c>
      <c r="L287" s="117"/>
      <c r="M287" s="117"/>
      <c r="N287" s="114" t="b">
        <f t="shared" si="35"/>
        <v>1</v>
      </c>
      <c r="O287" s="116">
        <f>D287-E287-F287-G287-H287-I287-J287-K287</f>
        <v>0</v>
      </c>
    </row>
    <row r="288" spans="4:15" s="94" customFormat="1" x14ac:dyDescent="0.25">
      <c r="D288" s="109">
        <v>211</v>
      </c>
      <c r="E288" s="115">
        <f t="shared" ref="E288:E297" si="36">ROUND(D288/K$77,0)</f>
        <v>30</v>
      </c>
      <c r="F288" s="115">
        <f t="shared" ref="F288:F297" si="37">ROUND(D288/K$77,0)</f>
        <v>30</v>
      </c>
      <c r="G288" s="115">
        <f t="shared" ref="G288:G297" si="38">ROUND($D288/K$77,0)</f>
        <v>30</v>
      </c>
      <c r="H288" s="115">
        <f t="shared" ref="H288:H297" si="39">ROUND($D288/K$77,0)</f>
        <v>30</v>
      </c>
      <c r="I288" s="115">
        <f t="shared" ref="I288:I296" si="40">ROUND($D288/K$77,0)</f>
        <v>30</v>
      </c>
      <c r="J288" s="115">
        <f t="shared" ref="J288:J316" si="41">ROUND($D288/K$77,0)</f>
        <v>30</v>
      </c>
      <c r="K288" s="115">
        <v>31</v>
      </c>
      <c r="L288" s="117"/>
      <c r="M288" s="117"/>
      <c r="N288" s="114" t="b">
        <f t="shared" ref="N288:N297" si="42">SUM(E288:M288)=D288</f>
        <v>1</v>
      </c>
      <c r="O288" s="116">
        <f t="shared" ref="O288:O297" si="43">D288-E288-F288-G288-H288-I288-J288-K288</f>
        <v>0</v>
      </c>
    </row>
    <row r="289" spans="4:15" s="94" customFormat="1" x14ac:dyDescent="0.25">
      <c r="D289" s="109">
        <v>212</v>
      </c>
      <c r="E289" s="115">
        <f t="shared" si="36"/>
        <v>30</v>
      </c>
      <c r="F289" s="115">
        <f t="shared" si="37"/>
        <v>30</v>
      </c>
      <c r="G289" s="115">
        <f t="shared" si="38"/>
        <v>30</v>
      </c>
      <c r="H289" s="115">
        <f t="shared" si="39"/>
        <v>30</v>
      </c>
      <c r="I289" s="115">
        <f t="shared" si="40"/>
        <v>30</v>
      </c>
      <c r="J289" s="115">
        <v>31</v>
      </c>
      <c r="K289" s="115">
        <v>31</v>
      </c>
      <c r="L289" s="117"/>
      <c r="M289" s="117"/>
      <c r="N289" s="114" t="b">
        <f t="shared" si="42"/>
        <v>1</v>
      </c>
      <c r="O289" s="116">
        <f t="shared" si="43"/>
        <v>0</v>
      </c>
    </row>
    <row r="290" spans="4:15" s="94" customFormat="1" x14ac:dyDescent="0.25">
      <c r="D290" s="109">
        <v>213</v>
      </c>
      <c r="E290" s="115">
        <f t="shared" si="36"/>
        <v>30</v>
      </c>
      <c r="F290" s="115">
        <f t="shared" si="37"/>
        <v>30</v>
      </c>
      <c r="G290" s="115">
        <f t="shared" si="38"/>
        <v>30</v>
      </c>
      <c r="H290" s="115">
        <f t="shared" si="39"/>
        <v>30</v>
      </c>
      <c r="I290" s="115">
        <v>31</v>
      </c>
      <c r="J290" s="115">
        <v>31</v>
      </c>
      <c r="K290" s="115">
        <v>31</v>
      </c>
      <c r="L290" s="117"/>
      <c r="M290" s="117"/>
      <c r="N290" s="114" t="b">
        <f t="shared" si="42"/>
        <v>1</v>
      </c>
      <c r="O290" s="116">
        <f t="shared" si="43"/>
        <v>0</v>
      </c>
    </row>
    <row r="291" spans="4:15" s="94" customFormat="1" x14ac:dyDescent="0.25">
      <c r="D291" s="109">
        <v>214</v>
      </c>
      <c r="E291" s="115">
        <v>30</v>
      </c>
      <c r="F291" s="115">
        <v>30</v>
      </c>
      <c r="G291" s="115">
        <v>30</v>
      </c>
      <c r="H291" s="115">
        <f t="shared" si="39"/>
        <v>31</v>
      </c>
      <c r="I291" s="115">
        <f t="shared" si="40"/>
        <v>31</v>
      </c>
      <c r="J291" s="115">
        <f t="shared" si="41"/>
        <v>31</v>
      </c>
      <c r="K291" s="115">
        <f t="shared" ref="K291:K315" si="44">ROUND($D291/K$77,0)</f>
        <v>31</v>
      </c>
      <c r="L291" s="117"/>
      <c r="M291" s="117"/>
      <c r="N291" s="114" t="b">
        <f t="shared" si="42"/>
        <v>1</v>
      </c>
      <c r="O291" s="116">
        <f t="shared" si="43"/>
        <v>0</v>
      </c>
    </row>
    <row r="292" spans="4:15" s="94" customFormat="1" x14ac:dyDescent="0.25">
      <c r="D292" s="109">
        <v>215</v>
      </c>
      <c r="E292" s="115">
        <v>30</v>
      </c>
      <c r="F292" s="115">
        <v>30</v>
      </c>
      <c r="G292" s="115">
        <f t="shared" si="38"/>
        <v>31</v>
      </c>
      <c r="H292" s="115">
        <f t="shared" si="39"/>
        <v>31</v>
      </c>
      <c r="I292" s="115">
        <f t="shared" si="40"/>
        <v>31</v>
      </c>
      <c r="J292" s="115">
        <f t="shared" si="41"/>
        <v>31</v>
      </c>
      <c r="K292" s="115">
        <f t="shared" si="44"/>
        <v>31</v>
      </c>
      <c r="L292" s="117"/>
      <c r="M292" s="117"/>
      <c r="N292" s="114" t="b">
        <f t="shared" si="42"/>
        <v>1</v>
      </c>
      <c r="O292" s="116">
        <f t="shared" si="43"/>
        <v>0</v>
      </c>
    </row>
    <row r="293" spans="4:15" s="94" customFormat="1" x14ac:dyDescent="0.25">
      <c r="D293" s="109">
        <v>216</v>
      </c>
      <c r="E293" s="115">
        <v>30</v>
      </c>
      <c r="F293" s="115">
        <f t="shared" si="37"/>
        <v>31</v>
      </c>
      <c r="G293" s="115">
        <f t="shared" si="38"/>
        <v>31</v>
      </c>
      <c r="H293" s="115">
        <f t="shared" si="39"/>
        <v>31</v>
      </c>
      <c r="I293" s="115">
        <f t="shared" si="40"/>
        <v>31</v>
      </c>
      <c r="J293" s="115">
        <f t="shared" si="41"/>
        <v>31</v>
      </c>
      <c r="K293" s="115">
        <f t="shared" si="44"/>
        <v>31</v>
      </c>
      <c r="L293" s="117"/>
      <c r="M293" s="117"/>
      <c r="N293" s="114" t="b">
        <f t="shared" si="42"/>
        <v>1</v>
      </c>
      <c r="O293" s="116">
        <f t="shared" si="43"/>
        <v>0</v>
      </c>
    </row>
    <row r="294" spans="4:15" s="94" customFormat="1" x14ac:dyDescent="0.25">
      <c r="D294" s="109">
        <v>217</v>
      </c>
      <c r="E294" s="115">
        <f t="shared" si="36"/>
        <v>31</v>
      </c>
      <c r="F294" s="115">
        <f t="shared" si="37"/>
        <v>31</v>
      </c>
      <c r="G294" s="115">
        <f t="shared" si="38"/>
        <v>31</v>
      </c>
      <c r="H294" s="115">
        <f t="shared" si="39"/>
        <v>31</v>
      </c>
      <c r="I294" s="115">
        <f t="shared" si="40"/>
        <v>31</v>
      </c>
      <c r="J294" s="115">
        <f t="shared" si="41"/>
        <v>31</v>
      </c>
      <c r="K294" s="115">
        <f t="shared" si="44"/>
        <v>31</v>
      </c>
      <c r="L294" s="117"/>
      <c r="M294" s="117"/>
      <c r="N294" s="114" t="b">
        <f t="shared" si="42"/>
        <v>1</v>
      </c>
      <c r="O294" s="116">
        <f t="shared" si="43"/>
        <v>0</v>
      </c>
    </row>
    <row r="295" spans="4:15" s="94" customFormat="1" x14ac:dyDescent="0.25">
      <c r="D295" s="109">
        <v>218</v>
      </c>
      <c r="E295" s="115">
        <f t="shared" si="36"/>
        <v>31</v>
      </c>
      <c r="F295" s="115">
        <f t="shared" si="37"/>
        <v>31</v>
      </c>
      <c r="G295" s="115">
        <f t="shared" si="38"/>
        <v>31</v>
      </c>
      <c r="H295" s="115">
        <f t="shared" si="39"/>
        <v>31</v>
      </c>
      <c r="I295" s="115">
        <f t="shared" si="40"/>
        <v>31</v>
      </c>
      <c r="J295" s="115">
        <f t="shared" si="41"/>
        <v>31</v>
      </c>
      <c r="K295" s="115">
        <v>32</v>
      </c>
      <c r="L295" s="117"/>
      <c r="M295" s="117"/>
      <c r="N295" s="114" t="b">
        <f t="shared" si="42"/>
        <v>1</v>
      </c>
      <c r="O295" s="116">
        <f t="shared" si="43"/>
        <v>0</v>
      </c>
    </row>
    <row r="296" spans="4:15" s="94" customFormat="1" x14ac:dyDescent="0.25">
      <c r="D296" s="109">
        <v>219</v>
      </c>
      <c r="E296" s="115">
        <f t="shared" si="36"/>
        <v>31</v>
      </c>
      <c r="F296" s="115">
        <f t="shared" si="37"/>
        <v>31</v>
      </c>
      <c r="G296" s="115">
        <f t="shared" si="38"/>
        <v>31</v>
      </c>
      <c r="H296" s="115">
        <f t="shared" si="39"/>
        <v>31</v>
      </c>
      <c r="I296" s="115">
        <f t="shared" si="40"/>
        <v>31</v>
      </c>
      <c r="J296" s="115">
        <v>32</v>
      </c>
      <c r="K296" s="115">
        <v>32</v>
      </c>
      <c r="L296" s="117"/>
      <c r="M296" s="117"/>
      <c r="N296" s="114" t="b">
        <f t="shared" si="42"/>
        <v>1</v>
      </c>
      <c r="O296" s="116">
        <f t="shared" si="43"/>
        <v>0</v>
      </c>
    </row>
    <row r="297" spans="4:15" s="94" customFormat="1" x14ac:dyDescent="0.25">
      <c r="D297" s="109">
        <v>220</v>
      </c>
      <c r="E297" s="115">
        <f t="shared" si="36"/>
        <v>31</v>
      </c>
      <c r="F297" s="115">
        <f t="shared" si="37"/>
        <v>31</v>
      </c>
      <c r="G297" s="115">
        <f t="shared" si="38"/>
        <v>31</v>
      </c>
      <c r="H297" s="115">
        <f t="shared" si="39"/>
        <v>31</v>
      </c>
      <c r="I297" s="115">
        <v>32</v>
      </c>
      <c r="J297" s="115">
        <v>32</v>
      </c>
      <c r="K297" s="115">
        <v>32</v>
      </c>
      <c r="L297" s="117"/>
      <c r="M297" s="117"/>
      <c r="N297" s="114" t="b">
        <f t="shared" si="42"/>
        <v>1</v>
      </c>
      <c r="O297" s="116">
        <f t="shared" si="43"/>
        <v>0</v>
      </c>
    </row>
    <row r="298" spans="4:15" s="94" customFormat="1" x14ac:dyDescent="0.25">
      <c r="D298" s="109">
        <v>221</v>
      </c>
      <c r="E298" s="115">
        <v>31</v>
      </c>
      <c r="F298" s="115">
        <v>31</v>
      </c>
      <c r="G298" s="115">
        <v>31</v>
      </c>
      <c r="H298" s="115">
        <f t="shared" ref="H298:H316" si="45">ROUND($D298/K$77,0)</f>
        <v>32</v>
      </c>
      <c r="I298" s="115">
        <f t="shared" ref="I298:I316" si="46">ROUND($D298/K$77,0)</f>
        <v>32</v>
      </c>
      <c r="J298" s="115">
        <f t="shared" si="41"/>
        <v>32</v>
      </c>
      <c r="K298" s="115">
        <f t="shared" si="44"/>
        <v>32</v>
      </c>
      <c r="L298" s="117"/>
      <c r="M298" s="117"/>
      <c r="N298" s="114" t="b">
        <f t="shared" ref="N298:N317" si="47">SUM(E298:M298)=D298</f>
        <v>1</v>
      </c>
      <c r="O298" s="116">
        <f t="shared" ref="O298:O316" si="48">D298-E298-F298-G298-H298-I298-J298-K298</f>
        <v>0</v>
      </c>
    </row>
    <row r="299" spans="4:15" s="94" customFormat="1" x14ac:dyDescent="0.25">
      <c r="D299" s="109">
        <v>222</v>
      </c>
      <c r="E299" s="115">
        <v>31</v>
      </c>
      <c r="F299" s="115">
        <v>31</v>
      </c>
      <c r="G299" s="115">
        <f t="shared" ref="G299:G316" si="49">ROUND($D299/K$77,0)</f>
        <v>32</v>
      </c>
      <c r="H299" s="115">
        <f t="shared" si="45"/>
        <v>32</v>
      </c>
      <c r="I299" s="115">
        <f t="shared" si="46"/>
        <v>32</v>
      </c>
      <c r="J299" s="115">
        <f t="shared" si="41"/>
        <v>32</v>
      </c>
      <c r="K299" s="115">
        <f t="shared" si="44"/>
        <v>32</v>
      </c>
      <c r="L299" s="117"/>
      <c r="M299" s="117"/>
      <c r="N299" s="114" t="b">
        <f t="shared" si="47"/>
        <v>1</v>
      </c>
      <c r="O299" s="116">
        <f t="shared" si="48"/>
        <v>0</v>
      </c>
    </row>
    <row r="300" spans="4:15" s="94" customFormat="1" x14ac:dyDescent="0.25">
      <c r="D300" s="109">
        <v>223</v>
      </c>
      <c r="E300" s="115">
        <v>31</v>
      </c>
      <c r="F300" s="115">
        <f t="shared" ref="F300:F316" si="50">ROUND(D300/K$77,0)</f>
        <v>32</v>
      </c>
      <c r="G300" s="115">
        <f t="shared" si="49"/>
        <v>32</v>
      </c>
      <c r="H300" s="115">
        <f t="shared" si="45"/>
        <v>32</v>
      </c>
      <c r="I300" s="115">
        <f t="shared" si="46"/>
        <v>32</v>
      </c>
      <c r="J300" s="115">
        <f t="shared" si="41"/>
        <v>32</v>
      </c>
      <c r="K300" s="115">
        <f t="shared" si="44"/>
        <v>32</v>
      </c>
      <c r="L300" s="117"/>
      <c r="M300" s="117"/>
      <c r="N300" s="114" t="b">
        <f t="shared" si="47"/>
        <v>1</v>
      </c>
      <c r="O300" s="116">
        <f t="shared" si="48"/>
        <v>0</v>
      </c>
    </row>
    <row r="301" spans="4:15" s="94" customFormat="1" x14ac:dyDescent="0.25">
      <c r="D301" s="109">
        <v>224</v>
      </c>
      <c r="E301" s="115">
        <f t="shared" ref="E301:E316" si="51">ROUND(D301/K$77,0)</f>
        <v>32</v>
      </c>
      <c r="F301" s="115">
        <f t="shared" si="50"/>
        <v>32</v>
      </c>
      <c r="G301" s="115">
        <f t="shared" si="49"/>
        <v>32</v>
      </c>
      <c r="H301" s="115">
        <f t="shared" si="45"/>
        <v>32</v>
      </c>
      <c r="I301" s="115">
        <f t="shared" si="46"/>
        <v>32</v>
      </c>
      <c r="J301" s="115">
        <f t="shared" si="41"/>
        <v>32</v>
      </c>
      <c r="K301" s="115">
        <f t="shared" si="44"/>
        <v>32</v>
      </c>
      <c r="L301" s="117"/>
      <c r="M301" s="117"/>
      <c r="N301" s="114" t="b">
        <f t="shared" si="47"/>
        <v>1</v>
      </c>
      <c r="O301" s="116">
        <f t="shared" si="48"/>
        <v>0</v>
      </c>
    </row>
    <row r="302" spans="4:15" s="94" customFormat="1" x14ac:dyDescent="0.25">
      <c r="D302" s="109">
        <v>225</v>
      </c>
      <c r="E302" s="115">
        <f t="shared" si="51"/>
        <v>32</v>
      </c>
      <c r="F302" s="115">
        <f t="shared" si="50"/>
        <v>32</v>
      </c>
      <c r="G302" s="115">
        <f t="shared" si="49"/>
        <v>32</v>
      </c>
      <c r="H302" s="115">
        <f t="shared" si="45"/>
        <v>32</v>
      </c>
      <c r="I302" s="115">
        <f t="shared" si="46"/>
        <v>32</v>
      </c>
      <c r="J302" s="115">
        <f t="shared" si="41"/>
        <v>32</v>
      </c>
      <c r="K302" s="115">
        <v>33</v>
      </c>
      <c r="L302" s="117"/>
      <c r="M302" s="117"/>
      <c r="N302" s="114" t="b">
        <f t="shared" si="47"/>
        <v>1</v>
      </c>
      <c r="O302" s="116">
        <f t="shared" si="48"/>
        <v>0</v>
      </c>
    </row>
    <row r="303" spans="4:15" s="94" customFormat="1" x14ac:dyDescent="0.25">
      <c r="D303" s="109">
        <v>226</v>
      </c>
      <c r="E303" s="115">
        <f t="shared" si="51"/>
        <v>32</v>
      </c>
      <c r="F303" s="115">
        <f t="shared" si="50"/>
        <v>32</v>
      </c>
      <c r="G303" s="115">
        <f t="shared" si="49"/>
        <v>32</v>
      </c>
      <c r="H303" s="115">
        <f t="shared" si="45"/>
        <v>32</v>
      </c>
      <c r="I303" s="115">
        <f t="shared" si="46"/>
        <v>32</v>
      </c>
      <c r="J303" s="115">
        <v>33</v>
      </c>
      <c r="K303" s="115">
        <v>33</v>
      </c>
      <c r="L303" s="117"/>
      <c r="M303" s="117"/>
      <c r="N303" s="114" t="b">
        <f t="shared" si="47"/>
        <v>1</v>
      </c>
      <c r="O303" s="116">
        <f t="shared" si="48"/>
        <v>0</v>
      </c>
    </row>
    <row r="304" spans="4:15" s="94" customFormat="1" x14ac:dyDescent="0.25">
      <c r="D304" s="109">
        <v>227</v>
      </c>
      <c r="E304" s="115">
        <f t="shared" si="51"/>
        <v>32</v>
      </c>
      <c r="F304" s="115">
        <f t="shared" si="50"/>
        <v>32</v>
      </c>
      <c r="G304" s="115">
        <f t="shared" si="49"/>
        <v>32</v>
      </c>
      <c r="H304" s="115">
        <f t="shared" si="45"/>
        <v>32</v>
      </c>
      <c r="I304" s="115">
        <v>33</v>
      </c>
      <c r="J304" s="115">
        <v>33</v>
      </c>
      <c r="K304" s="115">
        <v>33</v>
      </c>
      <c r="L304" s="117"/>
      <c r="M304" s="117"/>
      <c r="N304" s="114" t="b">
        <f t="shared" si="47"/>
        <v>1</v>
      </c>
      <c r="O304" s="116">
        <f t="shared" si="48"/>
        <v>0</v>
      </c>
    </row>
    <row r="305" spans="4:15" s="94" customFormat="1" x14ac:dyDescent="0.25">
      <c r="D305" s="109">
        <v>228</v>
      </c>
      <c r="E305" s="115">
        <v>32</v>
      </c>
      <c r="F305" s="115">
        <v>32</v>
      </c>
      <c r="G305" s="115">
        <v>32</v>
      </c>
      <c r="H305" s="115">
        <f t="shared" si="45"/>
        <v>33</v>
      </c>
      <c r="I305" s="115">
        <f t="shared" si="46"/>
        <v>33</v>
      </c>
      <c r="J305" s="115">
        <f t="shared" si="41"/>
        <v>33</v>
      </c>
      <c r="K305" s="115">
        <f t="shared" si="44"/>
        <v>33</v>
      </c>
      <c r="L305" s="117"/>
      <c r="M305" s="117"/>
      <c r="N305" s="114" t="b">
        <f t="shared" si="47"/>
        <v>1</v>
      </c>
      <c r="O305" s="116">
        <f t="shared" si="48"/>
        <v>0</v>
      </c>
    </row>
    <row r="306" spans="4:15" s="94" customFormat="1" x14ac:dyDescent="0.25">
      <c r="D306" s="109">
        <v>229</v>
      </c>
      <c r="E306" s="115">
        <v>32</v>
      </c>
      <c r="F306" s="115">
        <v>32</v>
      </c>
      <c r="G306" s="115">
        <f t="shared" si="49"/>
        <v>33</v>
      </c>
      <c r="H306" s="115">
        <f t="shared" si="45"/>
        <v>33</v>
      </c>
      <c r="I306" s="115">
        <f t="shared" si="46"/>
        <v>33</v>
      </c>
      <c r="J306" s="115">
        <f t="shared" si="41"/>
        <v>33</v>
      </c>
      <c r="K306" s="115">
        <f t="shared" si="44"/>
        <v>33</v>
      </c>
      <c r="L306" s="117"/>
      <c r="M306" s="117"/>
      <c r="N306" s="114" t="b">
        <f t="shared" si="47"/>
        <v>1</v>
      </c>
      <c r="O306" s="116">
        <f t="shared" si="48"/>
        <v>0</v>
      </c>
    </row>
    <row r="307" spans="4:15" s="94" customFormat="1" x14ac:dyDescent="0.25">
      <c r="D307" s="109">
        <v>230</v>
      </c>
      <c r="E307" s="115">
        <v>32</v>
      </c>
      <c r="F307" s="115">
        <f t="shared" si="50"/>
        <v>33</v>
      </c>
      <c r="G307" s="115">
        <f t="shared" si="49"/>
        <v>33</v>
      </c>
      <c r="H307" s="115">
        <f t="shared" si="45"/>
        <v>33</v>
      </c>
      <c r="I307" s="115">
        <f t="shared" si="46"/>
        <v>33</v>
      </c>
      <c r="J307" s="115">
        <f t="shared" si="41"/>
        <v>33</v>
      </c>
      <c r="K307" s="115">
        <f t="shared" si="44"/>
        <v>33</v>
      </c>
      <c r="L307" s="117"/>
      <c r="M307" s="117"/>
      <c r="N307" s="114" t="b">
        <f t="shared" si="47"/>
        <v>1</v>
      </c>
      <c r="O307" s="116">
        <f t="shared" si="48"/>
        <v>0</v>
      </c>
    </row>
    <row r="308" spans="4:15" s="94" customFormat="1" x14ac:dyDescent="0.25">
      <c r="D308" s="109">
        <v>231</v>
      </c>
      <c r="E308" s="115">
        <f t="shared" si="51"/>
        <v>33</v>
      </c>
      <c r="F308" s="115">
        <f t="shared" si="50"/>
        <v>33</v>
      </c>
      <c r="G308" s="115">
        <f t="shared" si="49"/>
        <v>33</v>
      </c>
      <c r="H308" s="115">
        <f t="shared" si="45"/>
        <v>33</v>
      </c>
      <c r="I308" s="115">
        <f t="shared" si="46"/>
        <v>33</v>
      </c>
      <c r="J308" s="115">
        <f t="shared" si="41"/>
        <v>33</v>
      </c>
      <c r="K308" s="115">
        <f t="shared" si="44"/>
        <v>33</v>
      </c>
      <c r="L308" s="117"/>
      <c r="M308" s="117"/>
      <c r="N308" s="114" t="b">
        <f t="shared" si="47"/>
        <v>1</v>
      </c>
      <c r="O308" s="116">
        <f t="shared" si="48"/>
        <v>0</v>
      </c>
    </row>
    <row r="309" spans="4:15" s="94" customFormat="1" x14ac:dyDescent="0.25">
      <c r="D309" s="109">
        <v>232</v>
      </c>
      <c r="E309" s="115">
        <f t="shared" si="51"/>
        <v>33</v>
      </c>
      <c r="F309" s="115">
        <f t="shared" si="50"/>
        <v>33</v>
      </c>
      <c r="G309" s="115">
        <f t="shared" si="49"/>
        <v>33</v>
      </c>
      <c r="H309" s="115">
        <f t="shared" si="45"/>
        <v>33</v>
      </c>
      <c r="I309" s="115">
        <f t="shared" si="46"/>
        <v>33</v>
      </c>
      <c r="J309" s="115">
        <f t="shared" si="41"/>
        <v>33</v>
      </c>
      <c r="K309" s="115">
        <v>34</v>
      </c>
      <c r="L309" s="117"/>
      <c r="M309" s="117"/>
      <c r="N309" s="114" t="b">
        <f t="shared" si="47"/>
        <v>1</v>
      </c>
      <c r="O309" s="116">
        <f t="shared" si="48"/>
        <v>0</v>
      </c>
    </row>
    <row r="310" spans="4:15" s="94" customFormat="1" x14ac:dyDescent="0.25">
      <c r="D310" s="109">
        <v>233</v>
      </c>
      <c r="E310" s="115">
        <f t="shared" si="51"/>
        <v>33</v>
      </c>
      <c r="F310" s="115">
        <f t="shared" si="50"/>
        <v>33</v>
      </c>
      <c r="G310" s="115">
        <f t="shared" si="49"/>
        <v>33</v>
      </c>
      <c r="H310" s="115">
        <f t="shared" si="45"/>
        <v>33</v>
      </c>
      <c r="I310" s="115">
        <f t="shared" si="46"/>
        <v>33</v>
      </c>
      <c r="J310" s="115">
        <v>34</v>
      </c>
      <c r="K310" s="115">
        <v>34</v>
      </c>
      <c r="L310" s="117"/>
      <c r="M310" s="117"/>
      <c r="N310" s="114" t="b">
        <f t="shared" si="47"/>
        <v>1</v>
      </c>
      <c r="O310" s="116">
        <f t="shared" si="48"/>
        <v>0</v>
      </c>
    </row>
    <row r="311" spans="4:15" s="94" customFormat="1" x14ac:dyDescent="0.25">
      <c r="D311" s="109">
        <v>234</v>
      </c>
      <c r="E311" s="115">
        <f t="shared" si="51"/>
        <v>33</v>
      </c>
      <c r="F311" s="115">
        <f t="shared" si="50"/>
        <v>33</v>
      </c>
      <c r="G311" s="115">
        <f t="shared" si="49"/>
        <v>33</v>
      </c>
      <c r="H311" s="115">
        <f t="shared" si="45"/>
        <v>33</v>
      </c>
      <c r="I311" s="115">
        <v>34</v>
      </c>
      <c r="J311" s="115">
        <v>34</v>
      </c>
      <c r="K311" s="115">
        <v>34</v>
      </c>
      <c r="L311" s="117"/>
      <c r="M311" s="117"/>
      <c r="N311" s="114" t="b">
        <f t="shared" si="47"/>
        <v>1</v>
      </c>
      <c r="O311" s="116">
        <f t="shared" si="48"/>
        <v>0</v>
      </c>
    </row>
    <row r="312" spans="4:15" s="94" customFormat="1" x14ac:dyDescent="0.25">
      <c r="D312" s="109">
        <v>235</v>
      </c>
      <c r="E312" s="115">
        <v>33</v>
      </c>
      <c r="F312" s="115">
        <v>33</v>
      </c>
      <c r="G312" s="115">
        <v>33</v>
      </c>
      <c r="H312" s="115">
        <f t="shared" si="45"/>
        <v>34</v>
      </c>
      <c r="I312" s="115">
        <f t="shared" si="46"/>
        <v>34</v>
      </c>
      <c r="J312" s="115">
        <f t="shared" si="41"/>
        <v>34</v>
      </c>
      <c r="K312" s="115">
        <f t="shared" si="44"/>
        <v>34</v>
      </c>
      <c r="L312" s="117"/>
      <c r="M312" s="117"/>
      <c r="N312" s="114" t="b">
        <f t="shared" si="47"/>
        <v>1</v>
      </c>
      <c r="O312" s="116">
        <f t="shared" si="48"/>
        <v>0</v>
      </c>
    </row>
    <row r="313" spans="4:15" s="94" customFormat="1" x14ac:dyDescent="0.25">
      <c r="D313" s="109">
        <v>236</v>
      </c>
      <c r="E313" s="115">
        <v>33</v>
      </c>
      <c r="F313" s="115">
        <v>33</v>
      </c>
      <c r="G313" s="115">
        <f t="shared" si="49"/>
        <v>34</v>
      </c>
      <c r="H313" s="115">
        <f t="shared" si="45"/>
        <v>34</v>
      </c>
      <c r="I313" s="115">
        <f t="shared" si="46"/>
        <v>34</v>
      </c>
      <c r="J313" s="115">
        <f t="shared" si="41"/>
        <v>34</v>
      </c>
      <c r="K313" s="115">
        <f t="shared" si="44"/>
        <v>34</v>
      </c>
      <c r="L313" s="117"/>
      <c r="M313" s="117"/>
      <c r="N313" s="114" t="b">
        <f t="shared" si="47"/>
        <v>1</v>
      </c>
      <c r="O313" s="116">
        <f t="shared" si="48"/>
        <v>0</v>
      </c>
    </row>
    <row r="314" spans="4:15" s="94" customFormat="1" x14ac:dyDescent="0.25">
      <c r="D314" s="109">
        <v>237</v>
      </c>
      <c r="E314" s="115">
        <v>33</v>
      </c>
      <c r="F314" s="115">
        <f t="shared" si="50"/>
        <v>34</v>
      </c>
      <c r="G314" s="115">
        <f t="shared" si="49"/>
        <v>34</v>
      </c>
      <c r="H314" s="115">
        <f t="shared" si="45"/>
        <v>34</v>
      </c>
      <c r="I314" s="115">
        <f t="shared" si="46"/>
        <v>34</v>
      </c>
      <c r="J314" s="115">
        <f t="shared" si="41"/>
        <v>34</v>
      </c>
      <c r="K314" s="115">
        <f t="shared" si="44"/>
        <v>34</v>
      </c>
      <c r="L314" s="117"/>
      <c r="M314" s="117"/>
      <c r="N314" s="114" t="b">
        <f t="shared" si="47"/>
        <v>1</v>
      </c>
      <c r="O314" s="116">
        <f t="shared" si="48"/>
        <v>0</v>
      </c>
    </row>
    <row r="315" spans="4:15" s="94" customFormat="1" x14ac:dyDescent="0.25">
      <c r="D315" s="109">
        <v>238</v>
      </c>
      <c r="E315" s="115">
        <f t="shared" si="51"/>
        <v>34</v>
      </c>
      <c r="F315" s="115">
        <f t="shared" si="50"/>
        <v>34</v>
      </c>
      <c r="G315" s="115">
        <f t="shared" si="49"/>
        <v>34</v>
      </c>
      <c r="H315" s="115">
        <f t="shared" si="45"/>
        <v>34</v>
      </c>
      <c r="I315" s="115">
        <f t="shared" si="46"/>
        <v>34</v>
      </c>
      <c r="J315" s="115">
        <f t="shared" si="41"/>
        <v>34</v>
      </c>
      <c r="K315" s="115">
        <f t="shared" si="44"/>
        <v>34</v>
      </c>
      <c r="L315" s="117"/>
      <c r="M315" s="117"/>
      <c r="N315" s="114" t="b">
        <f t="shared" si="47"/>
        <v>1</v>
      </c>
      <c r="O315" s="116">
        <f t="shared" si="48"/>
        <v>0</v>
      </c>
    </row>
    <row r="316" spans="4:15" s="94" customFormat="1" x14ac:dyDescent="0.25">
      <c r="D316" s="109">
        <v>239</v>
      </c>
      <c r="E316" s="115">
        <f t="shared" si="51"/>
        <v>34</v>
      </c>
      <c r="F316" s="115">
        <f t="shared" si="50"/>
        <v>34</v>
      </c>
      <c r="G316" s="115">
        <f t="shared" si="49"/>
        <v>34</v>
      </c>
      <c r="H316" s="115">
        <f t="shared" si="45"/>
        <v>34</v>
      </c>
      <c r="I316" s="115">
        <f t="shared" si="46"/>
        <v>34</v>
      </c>
      <c r="J316" s="115">
        <f t="shared" si="41"/>
        <v>34</v>
      </c>
      <c r="K316" s="115">
        <v>35</v>
      </c>
      <c r="L316" s="117"/>
      <c r="M316" s="117"/>
      <c r="N316" s="114" t="b">
        <f t="shared" si="47"/>
        <v>1</v>
      </c>
      <c r="O316" s="116">
        <f t="shared" si="48"/>
        <v>0</v>
      </c>
    </row>
    <row r="317" spans="4:15" s="118" customFormat="1" x14ac:dyDescent="0.25">
      <c r="D317" s="112">
        <v>240</v>
      </c>
      <c r="E317" s="115">
        <f>ROUND(D317/L$77,0)</f>
        <v>30</v>
      </c>
      <c r="F317" s="115">
        <f>ROUND(D317/L$77,0)</f>
        <v>30</v>
      </c>
      <c r="G317" s="115">
        <f>ROUND($D317/L$77,0)</f>
        <v>30</v>
      </c>
      <c r="H317" s="115">
        <f>ROUND($D317/L$77,0)</f>
        <v>30</v>
      </c>
      <c r="I317" s="115">
        <f>ROUND($D317/L$77,0)</f>
        <v>30</v>
      </c>
      <c r="J317" s="115">
        <f>ROUND($D317/L$77,0)</f>
        <v>30</v>
      </c>
      <c r="K317" s="115">
        <f>ROUND($D317/L$77,0)</f>
        <v>30</v>
      </c>
      <c r="L317" s="115">
        <f>ROUND($D317/L$77,0)</f>
        <v>30</v>
      </c>
      <c r="M317" s="117"/>
      <c r="N317" s="114" t="b">
        <f t="shared" si="47"/>
        <v>1</v>
      </c>
      <c r="O317" s="116">
        <f>D317-E317-F317-G317-H317-I317-J317-K317-L317</f>
        <v>0</v>
      </c>
    </row>
    <row r="318" spans="4:15" s="94" customFormat="1" x14ac:dyDescent="0.25">
      <c r="D318" s="109">
        <v>241</v>
      </c>
      <c r="E318" s="115">
        <f t="shared" ref="E318:E344" si="52">ROUND(D318/L$77,0)</f>
        <v>30</v>
      </c>
      <c r="F318" s="115">
        <f t="shared" ref="F318:F344" si="53">ROUND(D318/L$77,0)</f>
        <v>30</v>
      </c>
      <c r="G318" s="115">
        <f t="shared" ref="G318:G344" si="54">ROUND($D318/L$77,0)</f>
        <v>30</v>
      </c>
      <c r="H318" s="115">
        <f t="shared" ref="H318:H346" si="55">ROUND($D318/L$77,0)</f>
        <v>30</v>
      </c>
      <c r="I318" s="115">
        <f t="shared" ref="I318:I346" si="56">ROUND($D318/L$77,0)</f>
        <v>30</v>
      </c>
      <c r="J318" s="115">
        <f t="shared" ref="J318:J346" si="57">ROUND($D318/L$77,0)</f>
        <v>30</v>
      </c>
      <c r="K318" s="115">
        <f t="shared" ref="K318:K346" si="58">ROUND($D318/L$77,0)</f>
        <v>30</v>
      </c>
      <c r="L318" s="115">
        <v>31</v>
      </c>
      <c r="M318" s="117"/>
      <c r="N318" s="114" t="b">
        <f t="shared" ref="N318:N347" si="59">SUM(E318:M318)=D318</f>
        <v>1</v>
      </c>
      <c r="O318" s="116">
        <f t="shared" ref="O318:O346" si="60">D318-E318-F318-G318-H318-I318-J318-K318-L318</f>
        <v>0</v>
      </c>
    </row>
    <row r="319" spans="4:15" s="94" customFormat="1" x14ac:dyDescent="0.25">
      <c r="D319" s="109">
        <v>242</v>
      </c>
      <c r="E319" s="115">
        <f t="shared" si="52"/>
        <v>30</v>
      </c>
      <c r="F319" s="115">
        <f t="shared" si="53"/>
        <v>30</v>
      </c>
      <c r="G319" s="115">
        <f t="shared" si="54"/>
        <v>30</v>
      </c>
      <c r="H319" s="115">
        <f t="shared" si="55"/>
        <v>30</v>
      </c>
      <c r="I319" s="115">
        <f t="shared" si="56"/>
        <v>30</v>
      </c>
      <c r="J319" s="115">
        <f t="shared" si="57"/>
        <v>30</v>
      </c>
      <c r="K319" s="115">
        <v>31</v>
      </c>
      <c r="L319" s="115">
        <v>31</v>
      </c>
      <c r="M319" s="117"/>
      <c r="N319" s="114" t="b">
        <f t="shared" si="59"/>
        <v>1</v>
      </c>
      <c r="O319" s="116">
        <f t="shared" si="60"/>
        <v>0</v>
      </c>
    </row>
    <row r="320" spans="4:15" s="94" customFormat="1" x14ac:dyDescent="0.25">
      <c r="D320" s="109">
        <v>243</v>
      </c>
      <c r="E320" s="115">
        <f t="shared" si="52"/>
        <v>30</v>
      </c>
      <c r="F320" s="115">
        <f t="shared" si="53"/>
        <v>30</v>
      </c>
      <c r="G320" s="115">
        <f t="shared" si="54"/>
        <v>30</v>
      </c>
      <c r="H320" s="115">
        <f t="shared" si="55"/>
        <v>30</v>
      </c>
      <c r="I320" s="115">
        <f t="shared" si="56"/>
        <v>30</v>
      </c>
      <c r="J320" s="115">
        <v>31</v>
      </c>
      <c r="K320" s="115">
        <v>31</v>
      </c>
      <c r="L320" s="115">
        <v>31</v>
      </c>
      <c r="M320" s="117"/>
      <c r="N320" s="114" t="b">
        <f t="shared" si="59"/>
        <v>1</v>
      </c>
      <c r="O320" s="116">
        <f t="shared" si="60"/>
        <v>0</v>
      </c>
    </row>
    <row r="321" spans="4:15" s="94" customFormat="1" x14ac:dyDescent="0.25">
      <c r="D321" s="109">
        <v>244</v>
      </c>
      <c r="E321" s="115">
        <v>30</v>
      </c>
      <c r="F321" s="115">
        <v>30</v>
      </c>
      <c r="G321" s="115">
        <v>30</v>
      </c>
      <c r="H321" s="115">
        <v>30</v>
      </c>
      <c r="I321" s="115">
        <f t="shared" si="56"/>
        <v>31</v>
      </c>
      <c r="J321" s="115">
        <f t="shared" si="57"/>
        <v>31</v>
      </c>
      <c r="K321" s="115">
        <f t="shared" si="58"/>
        <v>31</v>
      </c>
      <c r="L321" s="115">
        <f t="shared" ref="L321:L346" si="61">ROUND($D321/L$77,0)</f>
        <v>31</v>
      </c>
      <c r="M321" s="117"/>
      <c r="N321" s="114" t="b">
        <f t="shared" si="59"/>
        <v>1</v>
      </c>
      <c r="O321" s="116">
        <f t="shared" si="60"/>
        <v>0</v>
      </c>
    </row>
    <row r="322" spans="4:15" s="94" customFormat="1" x14ac:dyDescent="0.25">
      <c r="D322" s="109">
        <v>245</v>
      </c>
      <c r="E322" s="115">
        <v>30</v>
      </c>
      <c r="F322" s="115">
        <v>30</v>
      </c>
      <c r="G322" s="115">
        <v>30</v>
      </c>
      <c r="H322" s="115">
        <f t="shared" si="55"/>
        <v>31</v>
      </c>
      <c r="I322" s="115">
        <f t="shared" si="56"/>
        <v>31</v>
      </c>
      <c r="J322" s="115">
        <f t="shared" si="57"/>
        <v>31</v>
      </c>
      <c r="K322" s="115">
        <f t="shared" si="58"/>
        <v>31</v>
      </c>
      <c r="L322" s="115">
        <f t="shared" si="61"/>
        <v>31</v>
      </c>
      <c r="M322" s="117"/>
      <c r="N322" s="114" t="b">
        <f t="shared" si="59"/>
        <v>1</v>
      </c>
      <c r="O322" s="116">
        <f t="shared" si="60"/>
        <v>0</v>
      </c>
    </row>
    <row r="323" spans="4:15" s="94" customFormat="1" x14ac:dyDescent="0.25">
      <c r="D323" s="109">
        <v>246</v>
      </c>
      <c r="E323" s="115">
        <v>30</v>
      </c>
      <c r="F323" s="115">
        <v>30</v>
      </c>
      <c r="G323" s="115">
        <f t="shared" si="54"/>
        <v>31</v>
      </c>
      <c r="H323" s="115">
        <f t="shared" si="55"/>
        <v>31</v>
      </c>
      <c r="I323" s="115">
        <f t="shared" si="56"/>
        <v>31</v>
      </c>
      <c r="J323" s="115">
        <f t="shared" si="57"/>
        <v>31</v>
      </c>
      <c r="K323" s="115">
        <f t="shared" si="58"/>
        <v>31</v>
      </c>
      <c r="L323" s="115">
        <f t="shared" si="61"/>
        <v>31</v>
      </c>
      <c r="M323" s="117"/>
      <c r="N323" s="114" t="b">
        <f t="shared" si="59"/>
        <v>1</v>
      </c>
      <c r="O323" s="116">
        <f t="shared" si="60"/>
        <v>0</v>
      </c>
    </row>
    <row r="324" spans="4:15" s="94" customFormat="1" x14ac:dyDescent="0.25">
      <c r="D324" s="109">
        <v>247</v>
      </c>
      <c r="E324" s="115">
        <v>30</v>
      </c>
      <c r="F324" s="115">
        <f t="shared" si="53"/>
        <v>31</v>
      </c>
      <c r="G324" s="115">
        <f t="shared" si="54"/>
        <v>31</v>
      </c>
      <c r="H324" s="115">
        <f t="shared" si="55"/>
        <v>31</v>
      </c>
      <c r="I324" s="115">
        <f t="shared" si="56"/>
        <v>31</v>
      </c>
      <c r="J324" s="115">
        <f t="shared" si="57"/>
        <v>31</v>
      </c>
      <c r="K324" s="115">
        <f t="shared" si="58"/>
        <v>31</v>
      </c>
      <c r="L324" s="115">
        <f t="shared" si="61"/>
        <v>31</v>
      </c>
      <c r="M324" s="117"/>
      <c r="N324" s="114" t="b">
        <f t="shared" si="59"/>
        <v>1</v>
      </c>
      <c r="O324" s="116">
        <f t="shared" si="60"/>
        <v>0</v>
      </c>
    </row>
    <row r="325" spans="4:15" s="94" customFormat="1" x14ac:dyDescent="0.25">
      <c r="D325" s="109">
        <v>248</v>
      </c>
      <c r="E325" s="115">
        <f t="shared" si="52"/>
        <v>31</v>
      </c>
      <c r="F325" s="115">
        <f t="shared" si="53"/>
        <v>31</v>
      </c>
      <c r="G325" s="115">
        <f t="shared" si="54"/>
        <v>31</v>
      </c>
      <c r="H325" s="115">
        <f t="shared" si="55"/>
        <v>31</v>
      </c>
      <c r="I325" s="115">
        <f t="shared" si="56"/>
        <v>31</v>
      </c>
      <c r="J325" s="115">
        <f t="shared" si="57"/>
        <v>31</v>
      </c>
      <c r="K325" s="115">
        <f t="shared" si="58"/>
        <v>31</v>
      </c>
      <c r="L325" s="115">
        <f t="shared" si="61"/>
        <v>31</v>
      </c>
      <c r="M325" s="117"/>
      <c r="N325" s="114" t="b">
        <f t="shared" si="59"/>
        <v>1</v>
      </c>
      <c r="O325" s="116">
        <f t="shared" si="60"/>
        <v>0</v>
      </c>
    </row>
    <row r="326" spans="4:15" s="94" customFormat="1" x14ac:dyDescent="0.25">
      <c r="D326" s="109">
        <v>249</v>
      </c>
      <c r="E326" s="115">
        <f t="shared" si="52"/>
        <v>31</v>
      </c>
      <c r="F326" s="115">
        <f t="shared" si="53"/>
        <v>31</v>
      </c>
      <c r="G326" s="115">
        <f t="shared" si="54"/>
        <v>31</v>
      </c>
      <c r="H326" s="115">
        <f t="shared" si="55"/>
        <v>31</v>
      </c>
      <c r="I326" s="115">
        <f t="shared" si="56"/>
        <v>31</v>
      </c>
      <c r="J326" s="115">
        <f t="shared" si="57"/>
        <v>31</v>
      </c>
      <c r="K326" s="115">
        <f t="shared" si="58"/>
        <v>31</v>
      </c>
      <c r="L326" s="115">
        <v>32</v>
      </c>
      <c r="M326" s="117"/>
      <c r="N326" s="114" t="b">
        <f t="shared" si="59"/>
        <v>1</v>
      </c>
      <c r="O326" s="116">
        <f t="shared" si="60"/>
        <v>0</v>
      </c>
    </row>
    <row r="327" spans="4:15" s="94" customFormat="1" x14ac:dyDescent="0.25">
      <c r="D327" s="109">
        <v>250</v>
      </c>
      <c r="E327" s="115">
        <f t="shared" si="52"/>
        <v>31</v>
      </c>
      <c r="F327" s="115">
        <f t="shared" si="53"/>
        <v>31</v>
      </c>
      <c r="G327" s="115">
        <f t="shared" si="54"/>
        <v>31</v>
      </c>
      <c r="H327" s="115">
        <f t="shared" si="55"/>
        <v>31</v>
      </c>
      <c r="I327" s="115">
        <f t="shared" si="56"/>
        <v>31</v>
      </c>
      <c r="J327" s="115">
        <f t="shared" si="57"/>
        <v>31</v>
      </c>
      <c r="K327" s="115">
        <v>32</v>
      </c>
      <c r="L327" s="115">
        <v>32</v>
      </c>
      <c r="M327" s="117"/>
      <c r="N327" s="114" t="b">
        <f t="shared" si="59"/>
        <v>1</v>
      </c>
      <c r="O327" s="116">
        <f t="shared" si="60"/>
        <v>0</v>
      </c>
    </row>
    <row r="328" spans="4:15" s="94" customFormat="1" x14ac:dyDescent="0.25">
      <c r="D328" s="109">
        <v>251</v>
      </c>
      <c r="E328" s="115">
        <f t="shared" si="52"/>
        <v>31</v>
      </c>
      <c r="F328" s="115">
        <f t="shared" si="53"/>
        <v>31</v>
      </c>
      <c r="G328" s="115">
        <f t="shared" si="54"/>
        <v>31</v>
      </c>
      <c r="H328" s="115">
        <f t="shared" si="55"/>
        <v>31</v>
      </c>
      <c r="I328" s="115">
        <f t="shared" si="56"/>
        <v>31</v>
      </c>
      <c r="J328" s="115">
        <v>32</v>
      </c>
      <c r="K328" s="115">
        <v>32</v>
      </c>
      <c r="L328" s="115">
        <v>32</v>
      </c>
      <c r="M328" s="117"/>
      <c r="N328" s="114" t="b">
        <f t="shared" si="59"/>
        <v>1</v>
      </c>
      <c r="O328" s="116">
        <f t="shared" si="60"/>
        <v>0</v>
      </c>
    </row>
    <row r="329" spans="4:15" s="94" customFormat="1" x14ac:dyDescent="0.25">
      <c r="D329" s="109">
        <v>252</v>
      </c>
      <c r="E329" s="115">
        <v>31</v>
      </c>
      <c r="F329" s="115">
        <v>31</v>
      </c>
      <c r="G329" s="115">
        <v>31</v>
      </c>
      <c r="H329" s="115">
        <v>31</v>
      </c>
      <c r="I329" s="115">
        <f t="shared" si="56"/>
        <v>32</v>
      </c>
      <c r="J329" s="115">
        <f t="shared" si="57"/>
        <v>32</v>
      </c>
      <c r="K329" s="115">
        <f t="shared" si="58"/>
        <v>32</v>
      </c>
      <c r="L329" s="115">
        <f t="shared" si="61"/>
        <v>32</v>
      </c>
      <c r="M329" s="117"/>
      <c r="N329" s="114" t="b">
        <f t="shared" si="59"/>
        <v>1</v>
      </c>
      <c r="O329" s="116">
        <f t="shared" si="60"/>
        <v>0</v>
      </c>
    </row>
    <row r="330" spans="4:15" s="94" customFormat="1" x14ac:dyDescent="0.25">
      <c r="D330" s="109">
        <v>253</v>
      </c>
      <c r="E330" s="115">
        <v>31</v>
      </c>
      <c r="F330" s="115">
        <v>31</v>
      </c>
      <c r="G330" s="115">
        <v>31</v>
      </c>
      <c r="H330" s="115">
        <f t="shared" si="55"/>
        <v>32</v>
      </c>
      <c r="I330" s="115">
        <f t="shared" si="56"/>
        <v>32</v>
      </c>
      <c r="J330" s="115">
        <f t="shared" si="57"/>
        <v>32</v>
      </c>
      <c r="K330" s="115">
        <f t="shared" si="58"/>
        <v>32</v>
      </c>
      <c r="L330" s="115">
        <f t="shared" si="61"/>
        <v>32</v>
      </c>
      <c r="M330" s="117"/>
      <c r="N330" s="114" t="b">
        <f t="shared" si="59"/>
        <v>1</v>
      </c>
      <c r="O330" s="116">
        <f t="shared" si="60"/>
        <v>0</v>
      </c>
    </row>
    <row r="331" spans="4:15" s="94" customFormat="1" x14ac:dyDescent="0.25">
      <c r="D331" s="109">
        <v>254</v>
      </c>
      <c r="E331" s="115">
        <v>31</v>
      </c>
      <c r="F331" s="115">
        <v>31</v>
      </c>
      <c r="G331" s="115">
        <f t="shared" si="54"/>
        <v>32</v>
      </c>
      <c r="H331" s="115">
        <f t="shared" si="55"/>
        <v>32</v>
      </c>
      <c r="I331" s="115">
        <f t="shared" si="56"/>
        <v>32</v>
      </c>
      <c r="J331" s="115">
        <f t="shared" si="57"/>
        <v>32</v>
      </c>
      <c r="K331" s="115">
        <f t="shared" si="58"/>
        <v>32</v>
      </c>
      <c r="L331" s="115">
        <f t="shared" si="61"/>
        <v>32</v>
      </c>
      <c r="M331" s="117"/>
      <c r="N331" s="114" t="b">
        <f t="shared" si="59"/>
        <v>1</v>
      </c>
      <c r="O331" s="116">
        <f t="shared" si="60"/>
        <v>0</v>
      </c>
    </row>
    <row r="332" spans="4:15" s="94" customFormat="1" x14ac:dyDescent="0.25">
      <c r="D332" s="109">
        <v>255</v>
      </c>
      <c r="E332" s="115">
        <v>31</v>
      </c>
      <c r="F332" s="115">
        <f t="shared" si="53"/>
        <v>32</v>
      </c>
      <c r="G332" s="115">
        <f t="shared" si="54"/>
        <v>32</v>
      </c>
      <c r="H332" s="115">
        <f t="shared" si="55"/>
        <v>32</v>
      </c>
      <c r="I332" s="115">
        <f t="shared" si="56"/>
        <v>32</v>
      </c>
      <c r="J332" s="115">
        <f t="shared" si="57"/>
        <v>32</v>
      </c>
      <c r="K332" s="115">
        <f t="shared" si="58"/>
        <v>32</v>
      </c>
      <c r="L332" s="115">
        <f t="shared" si="61"/>
        <v>32</v>
      </c>
      <c r="M332" s="117"/>
      <c r="N332" s="114" t="b">
        <f t="shared" si="59"/>
        <v>1</v>
      </c>
      <c r="O332" s="116">
        <f t="shared" si="60"/>
        <v>0</v>
      </c>
    </row>
    <row r="333" spans="4:15" s="94" customFormat="1" x14ac:dyDescent="0.25">
      <c r="D333" s="109">
        <v>256</v>
      </c>
      <c r="E333" s="115">
        <f t="shared" si="52"/>
        <v>32</v>
      </c>
      <c r="F333" s="115">
        <f t="shared" si="53"/>
        <v>32</v>
      </c>
      <c r="G333" s="115">
        <f t="shared" si="54"/>
        <v>32</v>
      </c>
      <c r="H333" s="115">
        <f t="shared" si="55"/>
        <v>32</v>
      </c>
      <c r="I333" s="115">
        <f t="shared" si="56"/>
        <v>32</v>
      </c>
      <c r="J333" s="115">
        <f t="shared" si="57"/>
        <v>32</v>
      </c>
      <c r="K333" s="115">
        <f t="shared" si="58"/>
        <v>32</v>
      </c>
      <c r="L333" s="115">
        <f t="shared" si="61"/>
        <v>32</v>
      </c>
      <c r="M333" s="117"/>
      <c r="N333" s="114" t="b">
        <f t="shared" si="59"/>
        <v>1</v>
      </c>
      <c r="O333" s="116">
        <f t="shared" si="60"/>
        <v>0</v>
      </c>
    </row>
    <row r="334" spans="4:15" s="94" customFormat="1" x14ac:dyDescent="0.25">
      <c r="D334" s="109">
        <v>257</v>
      </c>
      <c r="E334" s="115">
        <f t="shared" si="52"/>
        <v>32</v>
      </c>
      <c r="F334" s="115">
        <f t="shared" si="53"/>
        <v>32</v>
      </c>
      <c r="G334" s="115">
        <f t="shared" si="54"/>
        <v>32</v>
      </c>
      <c r="H334" s="115">
        <f t="shared" si="55"/>
        <v>32</v>
      </c>
      <c r="I334" s="115">
        <f t="shared" si="56"/>
        <v>32</v>
      </c>
      <c r="J334" s="115">
        <f t="shared" si="57"/>
        <v>32</v>
      </c>
      <c r="K334" s="115">
        <f t="shared" si="58"/>
        <v>32</v>
      </c>
      <c r="L334" s="115">
        <v>33</v>
      </c>
      <c r="M334" s="117"/>
      <c r="N334" s="114" t="b">
        <f t="shared" si="59"/>
        <v>1</v>
      </c>
      <c r="O334" s="116">
        <f t="shared" si="60"/>
        <v>0</v>
      </c>
    </row>
    <row r="335" spans="4:15" s="94" customFormat="1" x14ac:dyDescent="0.25">
      <c r="D335" s="109">
        <v>258</v>
      </c>
      <c r="E335" s="115">
        <f t="shared" si="52"/>
        <v>32</v>
      </c>
      <c r="F335" s="115">
        <f t="shared" si="53"/>
        <v>32</v>
      </c>
      <c r="G335" s="115">
        <f t="shared" si="54"/>
        <v>32</v>
      </c>
      <c r="H335" s="115">
        <f t="shared" si="55"/>
        <v>32</v>
      </c>
      <c r="I335" s="115">
        <f t="shared" si="56"/>
        <v>32</v>
      </c>
      <c r="J335" s="115">
        <f t="shared" si="57"/>
        <v>32</v>
      </c>
      <c r="K335" s="115">
        <v>33</v>
      </c>
      <c r="L335" s="115">
        <v>33</v>
      </c>
      <c r="M335" s="117"/>
      <c r="N335" s="114" t="b">
        <f t="shared" si="59"/>
        <v>1</v>
      </c>
      <c r="O335" s="116">
        <f t="shared" si="60"/>
        <v>0</v>
      </c>
    </row>
    <row r="336" spans="4:15" s="94" customFormat="1" x14ac:dyDescent="0.25">
      <c r="D336" s="109">
        <v>259</v>
      </c>
      <c r="E336" s="115">
        <f t="shared" si="52"/>
        <v>32</v>
      </c>
      <c r="F336" s="115">
        <f t="shared" si="53"/>
        <v>32</v>
      </c>
      <c r="G336" s="115">
        <f t="shared" si="54"/>
        <v>32</v>
      </c>
      <c r="H336" s="115">
        <f t="shared" si="55"/>
        <v>32</v>
      </c>
      <c r="I336" s="115">
        <f t="shared" si="56"/>
        <v>32</v>
      </c>
      <c r="J336" s="115">
        <v>33</v>
      </c>
      <c r="K336" s="115">
        <v>33</v>
      </c>
      <c r="L336" s="115">
        <v>33</v>
      </c>
      <c r="M336" s="117"/>
      <c r="N336" s="114" t="b">
        <f t="shared" si="59"/>
        <v>1</v>
      </c>
      <c r="O336" s="116">
        <f t="shared" si="60"/>
        <v>0</v>
      </c>
    </row>
    <row r="337" spans="4:15" s="94" customFormat="1" x14ac:dyDescent="0.25">
      <c r="D337" s="109">
        <v>260</v>
      </c>
      <c r="E337" s="115">
        <v>32</v>
      </c>
      <c r="F337" s="115">
        <v>32</v>
      </c>
      <c r="G337" s="115">
        <v>32</v>
      </c>
      <c r="H337" s="115">
        <v>32</v>
      </c>
      <c r="I337" s="115">
        <f t="shared" si="56"/>
        <v>33</v>
      </c>
      <c r="J337" s="115">
        <f t="shared" si="57"/>
        <v>33</v>
      </c>
      <c r="K337" s="115">
        <f t="shared" si="58"/>
        <v>33</v>
      </c>
      <c r="L337" s="115">
        <f t="shared" si="61"/>
        <v>33</v>
      </c>
      <c r="M337" s="117"/>
      <c r="N337" s="114" t="b">
        <f t="shared" si="59"/>
        <v>1</v>
      </c>
      <c r="O337" s="116">
        <f t="shared" si="60"/>
        <v>0</v>
      </c>
    </row>
    <row r="338" spans="4:15" s="94" customFormat="1" x14ac:dyDescent="0.25">
      <c r="D338" s="109">
        <v>261</v>
      </c>
      <c r="E338" s="115">
        <v>32</v>
      </c>
      <c r="F338" s="115">
        <v>32</v>
      </c>
      <c r="G338" s="115">
        <v>32</v>
      </c>
      <c r="H338" s="115">
        <f t="shared" si="55"/>
        <v>33</v>
      </c>
      <c r="I338" s="115">
        <f t="shared" si="56"/>
        <v>33</v>
      </c>
      <c r="J338" s="115">
        <f t="shared" si="57"/>
        <v>33</v>
      </c>
      <c r="K338" s="115">
        <f t="shared" si="58"/>
        <v>33</v>
      </c>
      <c r="L338" s="115">
        <f t="shared" si="61"/>
        <v>33</v>
      </c>
      <c r="M338" s="117"/>
      <c r="N338" s="114" t="b">
        <f t="shared" si="59"/>
        <v>1</v>
      </c>
      <c r="O338" s="116">
        <f t="shared" si="60"/>
        <v>0</v>
      </c>
    </row>
    <row r="339" spans="4:15" s="94" customFormat="1" x14ac:dyDescent="0.25">
      <c r="D339" s="109">
        <v>262</v>
      </c>
      <c r="E339" s="115">
        <v>32</v>
      </c>
      <c r="F339" s="115">
        <v>32</v>
      </c>
      <c r="G339" s="115">
        <f t="shared" si="54"/>
        <v>33</v>
      </c>
      <c r="H339" s="115">
        <f t="shared" si="55"/>
        <v>33</v>
      </c>
      <c r="I339" s="115">
        <f t="shared" si="56"/>
        <v>33</v>
      </c>
      <c r="J339" s="115">
        <f t="shared" si="57"/>
        <v>33</v>
      </c>
      <c r="K339" s="115">
        <f t="shared" si="58"/>
        <v>33</v>
      </c>
      <c r="L339" s="115">
        <f t="shared" si="61"/>
        <v>33</v>
      </c>
      <c r="M339" s="117"/>
      <c r="N339" s="114" t="b">
        <f t="shared" si="59"/>
        <v>1</v>
      </c>
      <c r="O339" s="116">
        <f t="shared" si="60"/>
        <v>0</v>
      </c>
    </row>
    <row r="340" spans="4:15" s="94" customFormat="1" x14ac:dyDescent="0.25">
      <c r="D340" s="109">
        <v>263</v>
      </c>
      <c r="E340" s="115">
        <v>32</v>
      </c>
      <c r="F340" s="115">
        <f t="shared" si="53"/>
        <v>33</v>
      </c>
      <c r="G340" s="115">
        <f t="shared" si="54"/>
        <v>33</v>
      </c>
      <c r="H340" s="115">
        <f t="shared" si="55"/>
        <v>33</v>
      </c>
      <c r="I340" s="115">
        <f t="shared" si="56"/>
        <v>33</v>
      </c>
      <c r="J340" s="115">
        <f t="shared" si="57"/>
        <v>33</v>
      </c>
      <c r="K340" s="115">
        <f t="shared" si="58"/>
        <v>33</v>
      </c>
      <c r="L340" s="115">
        <f t="shared" si="61"/>
        <v>33</v>
      </c>
      <c r="M340" s="117"/>
      <c r="N340" s="114" t="b">
        <f t="shared" si="59"/>
        <v>1</v>
      </c>
      <c r="O340" s="116">
        <f t="shared" si="60"/>
        <v>0</v>
      </c>
    </row>
    <row r="341" spans="4:15" s="94" customFormat="1" x14ac:dyDescent="0.25">
      <c r="D341" s="109">
        <v>264</v>
      </c>
      <c r="E341" s="115">
        <f t="shared" si="52"/>
        <v>33</v>
      </c>
      <c r="F341" s="115">
        <f t="shared" si="53"/>
        <v>33</v>
      </c>
      <c r="G341" s="115">
        <f t="shared" si="54"/>
        <v>33</v>
      </c>
      <c r="H341" s="115">
        <f t="shared" si="55"/>
        <v>33</v>
      </c>
      <c r="I341" s="115">
        <f t="shared" si="56"/>
        <v>33</v>
      </c>
      <c r="J341" s="115">
        <f t="shared" si="57"/>
        <v>33</v>
      </c>
      <c r="K341" s="115">
        <f t="shared" si="58"/>
        <v>33</v>
      </c>
      <c r="L341" s="115">
        <f t="shared" si="61"/>
        <v>33</v>
      </c>
      <c r="M341" s="117"/>
      <c r="N341" s="114" t="b">
        <f t="shared" si="59"/>
        <v>1</v>
      </c>
      <c r="O341" s="116">
        <f t="shared" si="60"/>
        <v>0</v>
      </c>
    </row>
    <row r="342" spans="4:15" s="94" customFormat="1" x14ac:dyDescent="0.25">
      <c r="D342" s="109">
        <v>265</v>
      </c>
      <c r="E342" s="115">
        <f t="shared" si="52"/>
        <v>33</v>
      </c>
      <c r="F342" s="115">
        <f t="shared" si="53"/>
        <v>33</v>
      </c>
      <c r="G342" s="115">
        <f t="shared" si="54"/>
        <v>33</v>
      </c>
      <c r="H342" s="115">
        <f t="shared" si="55"/>
        <v>33</v>
      </c>
      <c r="I342" s="115">
        <f t="shared" si="56"/>
        <v>33</v>
      </c>
      <c r="J342" s="115">
        <f t="shared" si="57"/>
        <v>33</v>
      </c>
      <c r="K342" s="115">
        <f t="shared" si="58"/>
        <v>33</v>
      </c>
      <c r="L342" s="115">
        <v>34</v>
      </c>
      <c r="M342" s="117"/>
      <c r="N342" s="114" t="b">
        <f t="shared" si="59"/>
        <v>1</v>
      </c>
      <c r="O342" s="116">
        <f t="shared" si="60"/>
        <v>0</v>
      </c>
    </row>
    <row r="343" spans="4:15" s="94" customFormat="1" x14ac:dyDescent="0.25">
      <c r="D343" s="109">
        <v>266</v>
      </c>
      <c r="E343" s="115">
        <f t="shared" si="52"/>
        <v>33</v>
      </c>
      <c r="F343" s="115">
        <f t="shared" si="53"/>
        <v>33</v>
      </c>
      <c r="G343" s="115">
        <f t="shared" si="54"/>
        <v>33</v>
      </c>
      <c r="H343" s="115">
        <f t="shared" si="55"/>
        <v>33</v>
      </c>
      <c r="I343" s="115">
        <f t="shared" si="56"/>
        <v>33</v>
      </c>
      <c r="J343" s="115">
        <f t="shared" si="57"/>
        <v>33</v>
      </c>
      <c r="K343" s="115">
        <v>34</v>
      </c>
      <c r="L343" s="115">
        <v>34</v>
      </c>
      <c r="M343" s="117"/>
      <c r="N343" s="114" t="b">
        <f t="shared" si="59"/>
        <v>1</v>
      </c>
      <c r="O343" s="116">
        <f t="shared" si="60"/>
        <v>0</v>
      </c>
    </row>
    <row r="344" spans="4:15" s="94" customFormat="1" x14ac:dyDescent="0.25">
      <c r="D344" s="109">
        <v>267</v>
      </c>
      <c r="E344" s="115">
        <f t="shared" si="52"/>
        <v>33</v>
      </c>
      <c r="F344" s="115">
        <f t="shared" si="53"/>
        <v>33</v>
      </c>
      <c r="G344" s="115">
        <f t="shared" si="54"/>
        <v>33</v>
      </c>
      <c r="H344" s="115">
        <f t="shared" si="55"/>
        <v>33</v>
      </c>
      <c r="I344" s="115">
        <f t="shared" si="56"/>
        <v>33</v>
      </c>
      <c r="J344" s="115">
        <v>34</v>
      </c>
      <c r="K344" s="115">
        <v>34</v>
      </c>
      <c r="L344" s="115">
        <v>34</v>
      </c>
      <c r="M344" s="117"/>
      <c r="N344" s="114" t="b">
        <f t="shared" si="59"/>
        <v>1</v>
      </c>
      <c r="O344" s="116">
        <f t="shared" si="60"/>
        <v>0</v>
      </c>
    </row>
    <row r="345" spans="4:15" s="94" customFormat="1" x14ac:dyDescent="0.25">
      <c r="D345" s="109">
        <v>268</v>
      </c>
      <c r="E345" s="115">
        <v>33</v>
      </c>
      <c r="F345" s="115">
        <v>33</v>
      </c>
      <c r="G345" s="115">
        <v>33</v>
      </c>
      <c r="H345" s="115">
        <v>33</v>
      </c>
      <c r="I345" s="115">
        <f t="shared" si="56"/>
        <v>34</v>
      </c>
      <c r="J345" s="115">
        <f t="shared" si="57"/>
        <v>34</v>
      </c>
      <c r="K345" s="115">
        <f t="shared" si="58"/>
        <v>34</v>
      </c>
      <c r="L345" s="115">
        <f t="shared" si="61"/>
        <v>34</v>
      </c>
      <c r="M345" s="117"/>
      <c r="N345" s="114" t="b">
        <f t="shared" si="59"/>
        <v>1</v>
      </c>
      <c r="O345" s="116">
        <f t="shared" si="60"/>
        <v>0</v>
      </c>
    </row>
    <row r="346" spans="4:15" s="94" customFormat="1" x14ac:dyDescent="0.25">
      <c r="D346" s="109">
        <v>269</v>
      </c>
      <c r="E346" s="115">
        <v>33</v>
      </c>
      <c r="F346" s="115">
        <v>33</v>
      </c>
      <c r="G346" s="115">
        <v>33</v>
      </c>
      <c r="H346" s="115">
        <f t="shared" si="55"/>
        <v>34</v>
      </c>
      <c r="I346" s="115">
        <f t="shared" si="56"/>
        <v>34</v>
      </c>
      <c r="J346" s="115">
        <f t="shared" si="57"/>
        <v>34</v>
      </c>
      <c r="K346" s="115">
        <f t="shared" si="58"/>
        <v>34</v>
      </c>
      <c r="L346" s="115">
        <f t="shared" si="61"/>
        <v>34</v>
      </c>
      <c r="M346" s="117"/>
      <c r="N346" s="114" t="b">
        <f t="shared" si="59"/>
        <v>1</v>
      </c>
      <c r="O346" s="116">
        <f t="shared" si="60"/>
        <v>0</v>
      </c>
    </row>
    <row r="347" spans="4:15" s="118" customFormat="1" x14ac:dyDescent="0.25">
      <c r="D347" s="112">
        <v>270</v>
      </c>
      <c r="E347" s="115">
        <f>ROUND(D347/L$77,0)</f>
        <v>34</v>
      </c>
      <c r="F347" s="115">
        <f>ROUND(D347/L$77,0)</f>
        <v>34</v>
      </c>
      <c r="G347" s="115">
        <f>ROUND($D347/L$77,0)</f>
        <v>34</v>
      </c>
      <c r="H347" s="115">
        <f>ROUND($D347/L$77,0)</f>
        <v>34</v>
      </c>
      <c r="I347" s="115">
        <f>ROUND($D347/L$77,0)</f>
        <v>34</v>
      </c>
      <c r="J347" s="115">
        <f>ROUND($D347/L$77,0)</f>
        <v>34</v>
      </c>
      <c r="K347" s="115">
        <f>ROUND($D347/L$77,0)</f>
        <v>34</v>
      </c>
      <c r="L347" s="115">
        <v>32</v>
      </c>
      <c r="M347" s="115"/>
      <c r="N347" s="114" t="b">
        <f t="shared" si="59"/>
        <v>1</v>
      </c>
      <c r="O347" s="116">
        <f>D347-E347-F347-G347-H347-I347-J347-K347-L347-M347</f>
        <v>0</v>
      </c>
    </row>
    <row r="348" spans="4:15" s="94" customFormat="1" x14ac:dyDescent="0.25">
      <c r="D348" s="109">
        <v>271</v>
      </c>
      <c r="E348" s="115">
        <f t="shared" ref="E348:E411" si="62">ROUND(D348/L$77,0)</f>
        <v>34</v>
      </c>
      <c r="F348" s="115">
        <f t="shared" ref="F348:F411" si="63">ROUND(D348/L$77,0)</f>
        <v>34</v>
      </c>
      <c r="G348" s="115">
        <f t="shared" ref="G348:G411" si="64">ROUND($D348/L$77,0)</f>
        <v>34</v>
      </c>
      <c r="H348" s="115">
        <f t="shared" ref="H348:H411" si="65">ROUND($D348/L$77,0)</f>
        <v>34</v>
      </c>
      <c r="I348" s="115">
        <f t="shared" ref="I348:I411" si="66">ROUND($D348/L$77,0)</f>
        <v>34</v>
      </c>
      <c r="J348" s="115">
        <f t="shared" ref="J348:J411" si="67">ROUND($D348/L$77,0)</f>
        <v>34</v>
      </c>
      <c r="K348" s="115">
        <f t="shared" ref="K348:K411" si="68">ROUND($D348/L$77,0)</f>
        <v>34</v>
      </c>
      <c r="L348" s="115">
        <v>33</v>
      </c>
      <c r="M348" s="115"/>
      <c r="N348" s="114" t="b">
        <f t="shared" ref="N348:N377" si="69">SUM(E348:M348)=D348</f>
        <v>1</v>
      </c>
      <c r="O348" s="116">
        <f t="shared" ref="O348:O377" si="70">D348-E348-F348-G348-H348-I348-J348-K348-L348-M348</f>
        <v>0</v>
      </c>
    </row>
    <row r="349" spans="4:15" s="94" customFormat="1" x14ac:dyDescent="0.25">
      <c r="D349" s="109">
        <v>272</v>
      </c>
      <c r="E349" s="115">
        <f t="shared" si="62"/>
        <v>34</v>
      </c>
      <c r="F349" s="115">
        <f t="shared" si="63"/>
        <v>34</v>
      </c>
      <c r="G349" s="115">
        <f t="shared" si="64"/>
        <v>34</v>
      </c>
      <c r="H349" s="115">
        <f t="shared" si="65"/>
        <v>34</v>
      </c>
      <c r="I349" s="115">
        <f t="shared" si="66"/>
        <v>34</v>
      </c>
      <c r="J349" s="115">
        <f t="shared" si="67"/>
        <v>34</v>
      </c>
      <c r="K349" s="115">
        <f t="shared" si="68"/>
        <v>34</v>
      </c>
      <c r="L349" s="115">
        <v>34</v>
      </c>
      <c r="M349" s="115"/>
      <c r="N349" s="114" t="b">
        <f t="shared" si="69"/>
        <v>1</v>
      </c>
      <c r="O349" s="116">
        <f t="shared" si="70"/>
        <v>0</v>
      </c>
    </row>
    <row r="350" spans="4:15" s="94" customFormat="1" x14ac:dyDescent="0.25">
      <c r="D350" s="109">
        <v>273</v>
      </c>
      <c r="E350" s="115">
        <f t="shared" si="62"/>
        <v>34</v>
      </c>
      <c r="F350" s="115">
        <f t="shared" si="63"/>
        <v>34</v>
      </c>
      <c r="G350" s="115">
        <f t="shared" si="64"/>
        <v>34</v>
      </c>
      <c r="H350" s="115">
        <f t="shared" si="65"/>
        <v>34</v>
      </c>
      <c r="I350" s="115">
        <f t="shared" si="66"/>
        <v>34</v>
      </c>
      <c r="J350" s="115">
        <f t="shared" si="67"/>
        <v>34</v>
      </c>
      <c r="K350" s="115">
        <f t="shared" si="68"/>
        <v>34</v>
      </c>
      <c r="L350" s="115">
        <v>35</v>
      </c>
      <c r="M350" s="115"/>
      <c r="N350" s="114" t="b">
        <f t="shared" si="69"/>
        <v>1</v>
      </c>
      <c r="O350" s="116">
        <f t="shared" si="70"/>
        <v>0</v>
      </c>
    </row>
    <row r="351" spans="4:15" s="94" customFormat="1" x14ac:dyDescent="0.25">
      <c r="D351" s="109">
        <v>274</v>
      </c>
      <c r="E351" s="115">
        <f t="shared" si="62"/>
        <v>34</v>
      </c>
      <c r="F351" s="115">
        <f t="shared" si="63"/>
        <v>34</v>
      </c>
      <c r="G351" s="115">
        <f t="shared" si="64"/>
        <v>34</v>
      </c>
      <c r="H351" s="115">
        <f t="shared" si="65"/>
        <v>34</v>
      </c>
      <c r="I351" s="115">
        <f t="shared" si="66"/>
        <v>34</v>
      </c>
      <c r="J351" s="115">
        <f t="shared" si="67"/>
        <v>34</v>
      </c>
      <c r="K351" s="115">
        <f t="shared" si="68"/>
        <v>34</v>
      </c>
      <c r="L351" s="115">
        <v>36</v>
      </c>
      <c r="M351" s="115"/>
      <c r="N351" s="114" t="b">
        <f t="shared" si="69"/>
        <v>1</v>
      </c>
      <c r="O351" s="116">
        <f t="shared" si="70"/>
        <v>0</v>
      </c>
    </row>
    <row r="352" spans="4:15" s="94" customFormat="1" x14ac:dyDescent="0.25">
      <c r="D352" s="109">
        <v>275</v>
      </c>
      <c r="E352" s="115">
        <f t="shared" si="62"/>
        <v>34</v>
      </c>
      <c r="F352" s="115">
        <f t="shared" si="63"/>
        <v>34</v>
      </c>
      <c r="G352" s="115">
        <f t="shared" si="64"/>
        <v>34</v>
      </c>
      <c r="H352" s="115">
        <f t="shared" si="65"/>
        <v>34</v>
      </c>
      <c r="I352" s="115">
        <f t="shared" si="66"/>
        <v>34</v>
      </c>
      <c r="J352" s="115">
        <f t="shared" si="67"/>
        <v>34</v>
      </c>
      <c r="K352" s="115">
        <f t="shared" si="68"/>
        <v>34</v>
      </c>
      <c r="L352" s="115">
        <v>37</v>
      </c>
      <c r="M352" s="115"/>
      <c r="N352" s="114" t="b">
        <f t="shared" si="69"/>
        <v>1</v>
      </c>
      <c r="O352" s="116">
        <f t="shared" si="70"/>
        <v>0</v>
      </c>
    </row>
    <row r="353" spans="4:15" s="94" customFormat="1" x14ac:dyDescent="0.25">
      <c r="D353" s="109">
        <v>276</v>
      </c>
      <c r="E353" s="115">
        <f t="shared" si="62"/>
        <v>35</v>
      </c>
      <c r="F353" s="115">
        <f t="shared" si="63"/>
        <v>35</v>
      </c>
      <c r="G353" s="115">
        <f t="shared" si="64"/>
        <v>35</v>
      </c>
      <c r="H353" s="115">
        <f t="shared" si="65"/>
        <v>35</v>
      </c>
      <c r="I353" s="115">
        <f t="shared" si="66"/>
        <v>35</v>
      </c>
      <c r="J353" s="115">
        <f t="shared" si="67"/>
        <v>35</v>
      </c>
      <c r="K353" s="115">
        <f t="shared" si="68"/>
        <v>35</v>
      </c>
      <c r="L353" s="115">
        <v>31</v>
      </c>
      <c r="M353" s="115"/>
      <c r="N353" s="114" t="b">
        <f t="shared" si="69"/>
        <v>1</v>
      </c>
      <c r="O353" s="116">
        <f t="shared" si="70"/>
        <v>0</v>
      </c>
    </row>
    <row r="354" spans="4:15" s="94" customFormat="1" x14ac:dyDescent="0.25">
      <c r="D354" s="109">
        <v>277</v>
      </c>
      <c r="E354" s="115">
        <f t="shared" si="62"/>
        <v>35</v>
      </c>
      <c r="F354" s="115">
        <f t="shared" si="63"/>
        <v>35</v>
      </c>
      <c r="G354" s="115">
        <f t="shared" si="64"/>
        <v>35</v>
      </c>
      <c r="H354" s="115">
        <f t="shared" si="65"/>
        <v>35</v>
      </c>
      <c r="I354" s="115">
        <f t="shared" si="66"/>
        <v>35</v>
      </c>
      <c r="J354" s="115">
        <f t="shared" si="67"/>
        <v>35</v>
      </c>
      <c r="K354" s="115">
        <f t="shared" si="68"/>
        <v>35</v>
      </c>
      <c r="L354" s="115">
        <v>32</v>
      </c>
      <c r="M354" s="115"/>
      <c r="N354" s="114" t="b">
        <f t="shared" si="69"/>
        <v>1</v>
      </c>
      <c r="O354" s="116">
        <f t="shared" si="70"/>
        <v>0</v>
      </c>
    </row>
    <row r="355" spans="4:15" s="94" customFormat="1" x14ac:dyDescent="0.25">
      <c r="D355" s="109">
        <v>278</v>
      </c>
      <c r="E355" s="115">
        <f t="shared" si="62"/>
        <v>35</v>
      </c>
      <c r="F355" s="115">
        <f t="shared" si="63"/>
        <v>35</v>
      </c>
      <c r="G355" s="115">
        <f t="shared" si="64"/>
        <v>35</v>
      </c>
      <c r="H355" s="115">
        <f t="shared" si="65"/>
        <v>35</v>
      </c>
      <c r="I355" s="115">
        <f t="shared" si="66"/>
        <v>35</v>
      </c>
      <c r="J355" s="115">
        <f t="shared" si="67"/>
        <v>35</v>
      </c>
      <c r="K355" s="115">
        <f t="shared" si="68"/>
        <v>35</v>
      </c>
      <c r="L355" s="115">
        <v>33</v>
      </c>
      <c r="M355" s="115"/>
      <c r="N355" s="114" t="b">
        <f t="shared" si="69"/>
        <v>1</v>
      </c>
      <c r="O355" s="116">
        <f t="shared" si="70"/>
        <v>0</v>
      </c>
    </row>
    <row r="356" spans="4:15" s="94" customFormat="1" x14ac:dyDescent="0.25">
      <c r="D356" s="109">
        <v>279</v>
      </c>
      <c r="E356" s="115">
        <f t="shared" si="62"/>
        <v>35</v>
      </c>
      <c r="F356" s="115">
        <f t="shared" si="63"/>
        <v>35</v>
      </c>
      <c r="G356" s="115">
        <f t="shared" si="64"/>
        <v>35</v>
      </c>
      <c r="H356" s="115">
        <f t="shared" si="65"/>
        <v>35</v>
      </c>
      <c r="I356" s="115">
        <f t="shared" si="66"/>
        <v>35</v>
      </c>
      <c r="J356" s="115">
        <f t="shared" si="67"/>
        <v>35</v>
      </c>
      <c r="K356" s="115">
        <f t="shared" si="68"/>
        <v>35</v>
      </c>
      <c r="L356" s="115">
        <v>34</v>
      </c>
      <c r="M356" s="115"/>
      <c r="N356" s="114" t="b">
        <f t="shared" si="69"/>
        <v>1</v>
      </c>
      <c r="O356" s="116">
        <f t="shared" si="70"/>
        <v>0</v>
      </c>
    </row>
    <row r="357" spans="4:15" s="94" customFormat="1" x14ac:dyDescent="0.25">
      <c r="D357" s="109">
        <v>280</v>
      </c>
      <c r="E357" s="115">
        <f t="shared" si="62"/>
        <v>35</v>
      </c>
      <c r="F357" s="115">
        <f t="shared" si="63"/>
        <v>35</v>
      </c>
      <c r="G357" s="115">
        <f t="shared" si="64"/>
        <v>35</v>
      </c>
      <c r="H357" s="115">
        <f t="shared" si="65"/>
        <v>35</v>
      </c>
      <c r="I357" s="115">
        <f t="shared" si="66"/>
        <v>35</v>
      </c>
      <c r="J357" s="115">
        <f t="shared" si="67"/>
        <v>35</v>
      </c>
      <c r="K357" s="115">
        <f t="shared" si="68"/>
        <v>35</v>
      </c>
      <c r="L357" s="115">
        <v>35</v>
      </c>
      <c r="M357" s="115"/>
      <c r="N357" s="114" t="b">
        <f t="shared" si="69"/>
        <v>1</v>
      </c>
      <c r="O357" s="116">
        <f t="shared" si="70"/>
        <v>0</v>
      </c>
    </row>
    <row r="358" spans="4:15" s="94" customFormat="1" x14ac:dyDescent="0.25">
      <c r="D358" s="109">
        <v>281</v>
      </c>
      <c r="E358" s="115">
        <f t="shared" si="62"/>
        <v>35</v>
      </c>
      <c r="F358" s="115">
        <f t="shared" si="63"/>
        <v>35</v>
      </c>
      <c r="G358" s="115">
        <f t="shared" si="64"/>
        <v>35</v>
      </c>
      <c r="H358" s="115">
        <f t="shared" si="65"/>
        <v>35</v>
      </c>
      <c r="I358" s="115">
        <f t="shared" si="66"/>
        <v>35</v>
      </c>
      <c r="J358" s="115">
        <f t="shared" si="67"/>
        <v>35</v>
      </c>
      <c r="K358" s="115">
        <f t="shared" si="68"/>
        <v>35</v>
      </c>
      <c r="L358" s="115">
        <v>36</v>
      </c>
      <c r="M358" s="115"/>
      <c r="N358" s="114" t="b">
        <f t="shared" si="69"/>
        <v>1</v>
      </c>
      <c r="O358" s="116">
        <f t="shared" si="70"/>
        <v>0</v>
      </c>
    </row>
    <row r="359" spans="4:15" s="94" customFormat="1" x14ac:dyDescent="0.25">
      <c r="D359" s="109">
        <v>282</v>
      </c>
      <c r="E359" s="115">
        <f t="shared" si="62"/>
        <v>35</v>
      </c>
      <c r="F359" s="115">
        <f t="shared" si="63"/>
        <v>35</v>
      </c>
      <c r="G359" s="115">
        <f t="shared" si="64"/>
        <v>35</v>
      </c>
      <c r="H359" s="115">
        <f t="shared" si="65"/>
        <v>35</v>
      </c>
      <c r="I359" s="115">
        <f t="shared" si="66"/>
        <v>35</v>
      </c>
      <c r="J359" s="115">
        <f t="shared" si="67"/>
        <v>35</v>
      </c>
      <c r="K359" s="115">
        <f t="shared" si="68"/>
        <v>35</v>
      </c>
      <c r="L359" s="115">
        <v>37</v>
      </c>
      <c r="M359" s="115"/>
      <c r="N359" s="114" t="b">
        <f t="shared" si="69"/>
        <v>1</v>
      </c>
      <c r="O359" s="116">
        <f t="shared" si="70"/>
        <v>0</v>
      </c>
    </row>
    <row r="360" spans="4:15" s="94" customFormat="1" x14ac:dyDescent="0.25">
      <c r="D360" s="109">
        <v>283</v>
      </c>
      <c r="E360" s="115">
        <f t="shared" si="62"/>
        <v>35</v>
      </c>
      <c r="F360" s="115">
        <f t="shared" si="63"/>
        <v>35</v>
      </c>
      <c r="G360" s="115">
        <f t="shared" si="64"/>
        <v>35</v>
      </c>
      <c r="H360" s="115">
        <f t="shared" si="65"/>
        <v>35</v>
      </c>
      <c r="I360" s="115">
        <f t="shared" si="66"/>
        <v>35</v>
      </c>
      <c r="J360" s="115">
        <f t="shared" si="67"/>
        <v>35</v>
      </c>
      <c r="K360" s="115">
        <f t="shared" si="68"/>
        <v>35</v>
      </c>
      <c r="L360" s="115">
        <v>38</v>
      </c>
      <c r="M360" s="115"/>
      <c r="N360" s="114" t="b">
        <f t="shared" si="69"/>
        <v>1</v>
      </c>
      <c r="O360" s="116">
        <f t="shared" si="70"/>
        <v>0</v>
      </c>
    </row>
    <row r="361" spans="4:15" s="94" customFormat="1" x14ac:dyDescent="0.25">
      <c r="D361" s="109">
        <v>284</v>
      </c>
      <c r="E361" s="115">
        <f t="shared" si="62"/>
        <v>36</v>
      </c>
      <c r="F361" s="115">
        <f t="shared" si="63"/>
        <v>36</v>
      </c>
      <c r="G361" s="115">
        <f t="shared" si="64"/>
        <v>36</v>
      </c>
      <c r="H361" s="115">
        <f t="shared" si="65"/>
        <v>36</v>
      </c>
      <c r="I361" s="115">
        <f t="shared" si="66"/>
        <v>36</v>
      </c>
      <c r="J361" s="115">
        <f t="shared" si="67"/>
        <v>36</v>
      </c>
      <c r="K361" s="115">
        <f t="shared" si="68"/>
        <v>36</v>
      </c>
      <c r="L361" s="115">
        <v>32</v>
      </c>
      <c r="M361" s="115"/>
      <c r="N361" s="114" t="b">
        <f t="shared" si="69"/>
        <v>1</v>
      </c>
      <c r="O361" s="116">
        <f t="shared" si="70"/>
        <v>0</v>
      </c>
    </row>
    <row r="362" spans="4:15" s="94" customFormat="1" x14ac:dyDescent="0.25">
      <c r="D362" s="109">
        <v>285</v>
      </c>
      <c r="E362" s="115">
        <f t="shared" si="62"/>
        <v>36</v>
      </c>
      <c r="F362" s="115">
        <f t="shared" si="63"/>
        <v>36</v>
      </c>
      <c r="G362" s="115">
        <f t="shared" si="64"/>
        <v>36</v>
      </c>
      <c r="H362" s="115">
        <f t="shared" si="65"/>
        <v>36</v>
      </c>
      <c r="I362" s="115">
        <f t="shared" si="66"/>
        <v>36</v>
      </c>
      <c r="J362" s="115">
        <f t="shared" si="67"/>
        <v>36</v>
      </c>
      <c r="K362" s="115">
        <f t="shared" si="68"/>
        <v>36</v>
      </c>
      <c r="L362" s="115">
        <v>33</v>
      </c>
      <c r="M362" s="115"/>
      <c r="N362" s="114" t="b">
        <f t="shared" si="69"/>
        <v>1</v>
      </c>
      <c r="O362" s="116">
        <f t="shared" si="70"/>
        <v>0</v>
      </c>
    </row>
    <row r="363" spans="4:15" s="94" customFormat="1" x14ac:dyDescent="0.25">
      <c r="D363" s="109">
        <v>286</v>
      </c>
      <c r="E363" s="115">
        <f t="shared" si="62"/>
        <v>36</v>
      </c>
      <c r="F363" s="115">
        <f t="shared" si="63"/>
        <v>36</v>
      </c>
      <c r="G363" s="115">
        <f t="shared" si="64"/>
        <v>36</v>
      </c>
      <c r="H363" s="115">
        <f t="shared" si="65"/>
        <v>36</v>
      </c>
      <c r="I363" s="115">
        <f t="shared" si="66"/>
        <v>36</v>
      </c>
      <c r="J363" s="115">
        <f t="shared" si="67"/>
        <v>36</v>
      </c>
      <c r="K363" s="115">
        <f t="shared" si="68"/>
        <v>36</v>
      </c>
      <c r="L363" s="115">
        <v>34</v>
      </c>
      <c r="M363" s="115"/>
      <c r="N363" s="114" t="b">
        <f t="shared" si="69"/>
        <v>1</v>
      </c>
      <c r="O363" s="116">
        <f t="shared" si="70"/>
        <v>0</v>
      </c>
    </row>
    <row r="364" spans="4:15" s="94" customFormat="1" x14ac:dyDescent="0.25">
      <c r="D364" s="109">
        <v>287</v>
      </c>
      <c r="E364" s="115">
        <f t="shared" si="62"/>
        <v>36</v>
      </c>
      <c r="F364" s="115">
        <f t="shared" si="63"/>
        <v>36</v>
      </c>
      <c r="G364" s="115">
        <f t="shared" si="64"/>
        <v>36</v>
      </c>
      <c r="H364" s="115">
        <f t="shared" si="65"/>
        <v>36</v>
      </c>
      <c r="I364" s="115">
        <f t="shared" si="66"/>
        <v>36</v>
      </c>
      <c r="J364" s="115">
        <f t="shared" si="67"/>
        <v>36</v>
      </c>
      <c r="K364" s="115">
        <f t="shared" si="68"/>
        <v>36</v>
      </c>
      <c r="L364" s="115">
        <v>35</v>
      </c>
      <c r="M364" s="115"/>
      <c r="N364" s="114" t="b">
        <f t="shared" si="69"/>
        <v>1</v>
      </c>
      <c r="O364" s="116">
        <f t="shared" si="70"/>
        <v>0</v>
      </c>
    </row>
    <row r="365" spans="4:15" s="94" customFormat="1" x14ac:dyDescent="0.25">
      <c r="D365" s="109">
        <v>288</v>
      </c>
      <c r="E365" s="115">
        <f t="shared" si="62"/>
        <v>36</v>
      </c>
      <c r="F365" s="115">
        <f t="shared" si="63"/>
        <v>36</v>
      </c>
      <c r="G365" s="115">
        <f t="shared" si="64"/>
        <v>36</v>
      </c>
      <c r="H365" s="115">
        <f t="shared" si="65"/>
        <v>36</v>
      </c>
      <c r="I365" s="115">
        <f t="shared" si="66"/>
        <v>36</v>
      </c>
      <c r="J365" s="115">
        <f t="shared" si="67"/>
        <v>36</v>
      </c>
      <c r="K365" s="115">
        <f t="shared" si="68"/>
        <v>36</v>
      </c>
      <c r="L365" s="115">
        <v>36</v>
      </c>
      <c r="M365" s="115"/>
      <c r="N365" s="114" t="b">
        <f t="shared" si="69"/>
        <v>1</v>
      </c>
      <c r="O365" s="116">
        <f t="shared" si="70"/>
        <v>0</v>
      </c>
    </row>
    <row r="366" spans="4:15" s="94" customFormat="1" x14ac:dyDescent="0.25">
      <c r="D366" s="109">
        <v>289</v>
      </c>
      <c r="E366" s="115">
        <f t="shared" si="62"/>
        <v>36</v>
      </c>
      <c r="F366" s="115">
        <f t="shared" si="63"/>
        <v>36</v>
      </c>
      <c r="G366" s="115">
        <f t="shared" si="64"/>
        <v>36</v>
      </c>
      <c r="H366" s="115">
        <f t="shared" si="65"/>
        <v>36</v>
      </c>
      <c r="I366" s="115">
        <f t="shared" si="66"/>
        <v>36</v>
      </c>
      <c r="J366" s="115">
        <f t="shared" si="67"/>
        <v>36</v>
      </c>
      <c r="K366" s="115">
        <f t="shared" si="68"/>
        <v>36</v>
      </c>
      <c r="L366" s="115">
        <v>37</v>
      </c>
      <c r="M366" s="115"/>
      <c r="N366" s="114" t="b">
        <f t="shared" si="69"/>
        <v>1</v>
      </c>
      <c r="O366" s="116">
        <f t="shared" si="70"/>
        <v>0</v>
      </c>
    </row>
    <row r="367" spans="4:15" s="94" customFormat="1" x14ac:dyDescent="0.25">
      <c r="D367" s="109">
        <v>290</v>
      </c>
      <c r="E367" s="115">
        <f t="shared" si="62"/>
        <v>36</v>
      </c>
      <c r="F367" s="115">
        <f t="shared" si="63"/>
        <v>36</v>
      </c>
      <c r="G367" s="115">
        <f t="shared" si="64"/>
        <v>36</v>
      </c>
      <c r="H367" s="115">
        <f t="shared" si="65"/>
        <v>36</v>
      </c>
      <c r="I367" s="115">
        <f t="shared" si="66"/>
        <v>36</v>
      </c>
      <c r="J367" s="115">
        <f t="shared" si="67"/>
        <v>36</v>
      </c>
      <c r="K367" s="115">
        <f t="shared" si="68"/>
        <v>36</v>
      </c>
      <c r="L367" s="115">
        <v>38</v>
      </c>
      <c r="M367" s="115"/>
      <c r="N367" s="114" t="b">
        <f t="shared" si="69"/>
        <v>1</v>
      </c>
      <c r="O367" s="116">
        <f t="shared" si="70"/>
        <v>0</v>
      </c>
    </row>
    <row r="368" spans="4:15" s="94" customFormat="1" x14ac:dyDescent="0.25">
      <c r="D368" s="109">
        <v>291</v>
      </c>
      <c r="E368" s="115">
        <f t="shared" si="62"/>
        <v>36</v>
      </c>
      <c r="F368" s="115">
        <f t="shared" si="63"/>
        <v>36</v>
      </c>
      <c r="G368" s="115">
        <f t="shared" si="64"/>
        <v>36</v>
      </c>
      <c r="H368" s="115">
        <f t="shared" si="65"/>
        <v>36</v>
      </c>
      <c r="I368" s="115">
        <f t="shared" si="66"/>
        <v>36</v>
      </c>
      <c r="J368" s="115">
        <f t="shared" si="67"/>
        <v>36</v>
      </c>
      <c r="K368" s="115">
        <f t="shared" si="68"/>
        <v>36</v>
      </c>
      <c r="L368" s="115">
        <v>39</v>
      </c>
      <c r="M368" s="115"/>
      <c r="N368" s="114" t="b">
        <f t="shared" si="69"/>
        <v>1</v>
      </c>
      <c r="O368" s="116">
        <f t="shared" si="70"/>
        <v>0</v>
      </c>
    </row>
    <row r="369" spans="4:15" s="94" customFormat="1" x14ac:dyDescent="0.25">
      <c r="D369" s="109">
        <v>292</v>
      </c>
      <c r="E369" s="115">
        <f t="shared" si="62"/>
        <v>37</v>
      </c>
      <c r="F369" s="115">
        <f t="shared" si="63"/>
        <v>37</v>
      </c>
      <c r="G369" s="115">
        <f t="shared" si="64"/>
        <v>37</v>
      </c>
      <c r="H369" s="115">
        <f t="shared" si="65"/>
        <v>37</v>
      </c>
      <c r="I369" s="115">
        <f t="shared" si="66"/>
        <v>37</v>
      </c>
      <c r="J369" s="115">
        <f t="shared" si="67"/>
        <v>37</v>
      </c>
      <c r="K369" s="115">
        <f t="shared" si="68"/>
        <v>37</v>
      </c>
      <c r="L369" s="115">
        <v>33</v>
      </c>
      <c r="M369" s="115"/>
      <c r="N369" s="114" t="b">
        <f t="shared" si="69"/>
        <v>1</v>
      </c>
      <c r="O369" s="116">
        <f t="shared" si="70"/>
        <v>0</v>
      </c>
    </row>
    <row r="370" spans="4:15" s="94" customFormat="1" x14ac:dyDescent="0.25">
      <c r="D370" s="109">
        <v>293</v>
      </c>
      <c r="E370" s="115">
        <f t="shared" si="62"/>
        <v>37</v>
      </c>
      <c r="F370" s="115">
        <f t="shared" si="63"/>
        <v>37</v>
      </c>
      <c r="G370" s="115">
        <f t="shared" si="64"/>
        <v>37</v>
      </c>
      <c r="H370" s="115">
        <f t="shared" si="65"/>
        <v>37</v>
      </c>
      <c r="I370" s="115">
        <f t="shared" si="66"/>
        <v>37</v>
      </c>
      <c r="J370" s="115">
        <f t="shared" si="67"/>
        <v>37</v>
      </c>
      <c r="K370" s="115">
        <f t="shared" si="68"/>
        <v>37</v>
      </c>
      <c r="L370" s="115">
        <v>34</v>
      </c>
      <c r="M370" s="115"/>
      <c r="N370" s="114" t="b">
        <f t="shared" si="69"/>
        <v>1</v>
      </c>
      <c r="O370" s="116">
        <f t="shared" si="70"/>
        <v>0</v>
      </c>
    </row>
    <row r="371" spans="4:15" s="94" customFormat="1" x14ac:dyDescent="0.25">
      <c r="D371" s="109">
        <v>294</v>
      </c>
      <c r="E371" s="115">
        <f t="shared" si="62"/>
        <v>37</v>
      </c>
      <c r="F371" s="115">
        <f t="shared" si="63"/>
        <v>37</v>
      </c>
      <c r="G371" s="115">
        <f t="shared" si="64"/>
        <v>37</v>
      </c>
      <c r="H371" s="115">
        <f t="shared" si="65"/>
        <v>37</v>
      </c>
      <c r="I371" s="115">
        <f t="shared" si="66"/>
        <v>37</v>
      </c>
      <c r="J371" s="115">
        <f t="shared" si="67"/>
        <v>37</v>
      </c>
      <c r="K371" s="115">
        <f t="shared" si="68"/>
        <v>37</v>
      </c>
      <c r="L371" s="115">
        <v>35</v>
      </c>
      <c r="M371" s="115"/>
      <c r="N371" s="114" t="b">
        <f t="shared" si="69"/>
        <v>1</v>
      </c>
      <c r="O371" s="116">
        <f t="shared" si="70"/>
        <v>0</v>
      </c>
    </row>
    <row r="372" spans="4:15" s="94" customFormat="1" x14ac:dyDescent="0.25">
      <c r="D372" s="109">
        <v>295</v>
      </c>
      <c r="E372" s="115">
        <f t="shared" si="62"/>
        <v>37</v>
      </c>
      <c r="F372" s="115">
        <f t="shared" si="63"/>
        <v>37</v>
      </c>
      <c r="G372" s="115">
        <f t="shared" si="64"/>
        <v>37</v>
      </c>
      <c r="H372" s="115">
        <f t="shared" si="65"/>
        <v>37</v>
      </c>
      <c r="I372" s="115">
        <f t="shared" si="66"/>
        <v>37</v>
      </c>
      <c r="J372" s="115">
        <f t="shared" si="67"/>
        <v>37</v>
      </c>
      <c r="K372" s="115">
        <f t="shared" si="68"/>
        <v>37</v>
      </c>
      <c r="L372" s="115">
        <v>36</v>
      </c>
      <c r="M372" s="115"/>
      <c r="N372" s="114" t="b">
        <f t="shared" si="69"/>
        <v>1</v>
      </c>
      <c r="O372" s="116">
        <f t="shared" si="70"/>
        <v>0</v>
      </c>
    </row>
    <row r="373" spans="4:15" s="94" customFormat="1" x14ac:dyDescent="0.25">
      <c r="D373" s="109">
        <v>296</v>
      </c>
      <c r="E373" s="115">
        <f t="shared" si="62"/>
        <v>37</v>
      </c>
      <c r="F373" s="115">
        <f t="shared" si="63"/>
        <v>37</v>
      </c>
      <c r="G373" s="115">
        <f t="shared" si="64"/>
        <v>37</v>
      </c>
      <c r="H373" s="115">
        <f t="shared" si="65"/>
        <v>37</v>
      </c>
      <c r="I373" s="115">
        <f t="shared" si="66"/>
        <v>37</v>
      </c>
      <c r="J373" s="115">
        <f t="shared" si="67"/>
        <v>37</v>
      </c>
      <c r="K373" s="115">
        <f t="shared" si="68"/>
        <v>37</v>
      </c>
      <c r="L373" s="115">
        <v>37</v>
      </c>
      <c r="M373" s="115"/>
      <c r="N373" s="114" t="b">
        <f t="shared" si="69"/>
        <v>1</v>
      </c>
      <c r="O373" s="116">
        <f t="shared" si="70"/>
        <v>0</v>
      </c>
    </row>
    <row r="374" spans="4:15" s="94" customFormat="1" x14ac:dyDescent="0.25">
      <c r="D374" s="109">
        <v>297</v>
      </c>
      <c r="E374" s="115">
        <f t="shared" si="62"/>
        <v>37</v>
      </c>
      <c r="F374" s="115">
        <f t="shared" si="63"/>
        <v>37</v>
      </c>
      <c r="G374" s="115">
        <f t="shared" si="64"/>
        <v>37</v>
      </c>
      <c r="H374" s="115">
        <f t="shared" si="65"/>
        <v>37</v>
      </c>
      <c r="I374" s="115">
        <f t="shared" si="66"/>
        <v>37</v>
      </c>
      <c r="J374" s="115">
        <f t="shared" si="67"/>
        <v>37</v>
      </c>
      <c r="K374" s="115">
        <f t="shared" si="68"/>
        <v>37</v>
      </c>
      <c r="L374" s="115">
        <v>38</v>
      </c>
      <c r="M374" s="115"/>
      <c r="N374" s="114" t="b">
        <f t="shared" si="69"/>
        <v>1</v>
      </c>
      <c r="O374" s="116">
        <f t="shared" si="70"/>
        <v>0</v>
      </c>
    </row>
    <row r="375" spans="4:15" s="94" customFormat="1" x14ac:dyDescent="0.25">
      <c r="D375" s="109">
        <v>298</v>
      </c>
      <c r="E375" s="115">
        <f t="shared" si="62"/>
        <v>37</v>
      </c>
      <c r="F375" s="115">
        <f t="shared" si="63"/>
        <v>37</v>
      </c>
      <c r="G375" s="115">
        <f t="shared" si="64"/>
        <v>37</v>
      </c>
      <c r="H375" s="115">
        <f t="shared" si="65"/>
        <v>37</v>
      </c>
      <c r="I375" s="115">
        <f t="shared" si="66"/>
        <v>37</v>
      </c>
      <c r="J375" s="115">
        <f t="shared" si="67"/>
        <v>37</v>
      </c>
      <c r="K375" s="115">
        <f t="shared" si="68"/>
        <v>37</v>
      </c>
      <c r="L375" s="115">
        <v>39</v>
      </c>
      <c r="M375" s="115"/>
      <c r="N375" s="114" t="b">
        <f t="shared" si="69"/>
        <v>1</v>
      </c>
      <c r="O375" s="116">
        <f t="shared" si="70"/>
        <v>0</v>
      </c>
    </row>
    <row r="376" spans="4:15" s="94" customFormat="1" x14ac:dyDescent="0.25">
      <c r="D376" s="109">
        <v>299</v>
      </c>
      <c r="E376" s="115">
        <f t="shared" si="62"/>
        <v>37</v>
      </c>
      <c r="F376" s="115">
        <f t="shared" si="63"/>
        <v>37</v>
      </c>
      <c r="G376" s="115">
        <f t="shared" si="64"/>
        <v>37</v>
      </c>
      <c r="H376" s="115">
        <f t="shared" si="65"/>
        <v>37</v>
      </c>
      <c r="I376" s="115">
        <f t="shared" si="66"/>
        <v>37</v>
      </c>
      <c r="J376" s="115">
        <f t="shared" si="67"/>
        <v>37</v>
      </c>
      <c r="K376" s="115">
        <f t="shared" si="68"/>
        <v>37</v>
      </c>
      <c r="L376" s="115">
        <v>40</v>
      </c>
      <c r="M376" s="115"/>
      <c r="N376" s="114" t="b">
        <f t="shared" si="69"/>
        <v>1</v>
      </c>
      <c r="O376" s="116">
        <f t="shared" si="70"/>
        <v>0</v>
      </c>
    </row>
    <row r="377" spans="4:15" s="118" customFormat="1" x14ac:dyDescent="0.25">
      <c r="D377" s="112">
        <v>300</v>
      </c>
      <c r="E377" s="115">
        <f t="shared" si="62"/>
        <v>38</v>
      </c>
      <c r="F377" s="115">
        <f t="shared" si="63"/>
        <v>38</v>
      </c>
      <c r="G377" s="115">
        <f t="shared" si="64"/>
        <v>38</v>
      </c>
      <c r="H377" s="115">
        <f t="shared" si="65"/>
        <v>38</v>
      </c>
      <c r="I377" s="115">
        <f t="shared" si="66"/>
        <v>38</v>
      </c>
      <c r="J377" s="115">
        <f t="shared" si="67"/>
        <v>38</v>
      </c>
      <c r="K377" s="115">
        <f t="shared" si="68"/>
        <v>38</v>
      </c>
      <c r="L377" s="115">
        <v>34</v>
      </c>
      <c r="M377" s="115"/>
      <c r="N377" s="114" t="b">
        <f t="shared" si="69"/>
        <v>1</v>
      </c>
      <c r="O377" s="116">
        <f t="shared" si="70"/>
        <v>0</v>
      </c>
    </row>
    <row r="378" spans="4:15" s="94" customFormat="1" x14ac:dyDescent="0.25">
      <c r="D378" s="109">
        <v>301</v>
      </c>
      <c r="E378" s="115">
        <f t="shared" si="62"/>
        <v>38</v>
      </c>
      <c r="F378" s="115">
        <f t="shared" si="63"/>
        <v>38</v>
      </c>
      <c r="G378" s="115">
        <f t="shared" si="64"/>
        <v>38</v>
      </c>
      <c r="H378" s="115">
        <f t="shared" si="65"/>
        <v>38</v>
      </c>
      <c r="I378" s="115">
        <f t="shared" si="66"/>
        <v>38</v>
      </c>
      <c r="J378" s="115">
        <f t="shared" si="67"/>
        <v>38</v>
      </c>
      <c r="K378" s="115">
        <f t="shared" si="68"/>
        <v>38</v>
      </c>
      <c r="L378" s="115">
        <v>35</v>
      </c>
      <c r="M378" s="115"/>
      <c r="N378" s="114" t="b">
        <f t="shared" ref="N378:N441" si="71">SUM(E378:M378)=D378</f>
        <v>1</v>
      </c>
      <c r="O378" s="116">
        <f t="shared" ref="O378:O441" si="72">D378-E378-F378-G378-H378-I378-J378-K378-L378-M378</f>
        <v>0</v>
      </c>
    </row>
    <row r="379" spans="4:15" s="94" customFormat="1" x14ac:dyDescent="0.25">
      <c r="D379" s="109">
        <v>302</v>
      </c>
      <c r="E379" s="115">
        <f t="shared" si="62"/>
        <v>38</v>
      </c>
      <c r="F379" s="115">
        <f t="shared" si="63"/>
        <v>38</v>
      </c>
      <c r="G379" s="115">
        <f t="shared" si="64"/>
        <v>38</v>
      </c>
      <c r="H379" s="115">
        <f t="shared" si="65"/>
        <v>38</v>
      </c>
      <c r="I379" s="115">
        <f t="shared" si="66"/>
        <v>38</v>
      </c>
      <c r="J379" s="115">
        <f t="shared" si="67"/>
        <v>38</v>
      </c>
      <c r="K379" s="115">
        <f t="shared" si="68"/>
        <v>38</v>
      </c>
      <c r="L379" s="115">
        <v>36</v>
      </c>
      <c r="M379" s="115"/>
      <c r="N379" s="114" t="b">
        <f t="shared" si="71"/>
        <v>1</v>
      </c>
      <c r="O379" s="116">
        <f t="shared" si="72"/>
        <v>0</v>
      </c>
    </row>
    <row r="380" spans="4:15" s="94" customFormat="1" x14ac:dyDescent="0.25">
      <c r="D380" s="109">
        <v>303</v>
      </c>
      <c r="E380" s="115">
        <f t="shared" si="62"/>
        <v>38</v>
      </c>
      <c r="F380" s="115">
        <f t="shared" si="63"/>
        <v>38</v>
      </c>
      <c r="G380" s="115">
        <f t="shared" si="64"/>
        <v>38</v>
      </c>
      <c r="H380" s="115">
        <f t="shared" si="65"/>
        <v>38</v>
      </c>
      <c r="I380" s="115">
        <f t="shared" si="66"/>
        <v>38</v>
      </c>
      <c r="J380" s="115">
        <f t="shared" si="67"/>
        <v>38</v>
      </c>
      <c r="K380" s="115">
        <f t="shared" si="68"/>
        <v>38</v>
      </c>
      <c r="L380" s="115">
        <v>37</v>
      </c>
      <c r="M380" s="115"/>
      <c r="N380" s="114" t="b">
        <f t="shared" si="71"/>
        <v>1</v>
      </c>
      <c r="O380" s="116">
        <f t="shared" si="72"/>
        <v>0</v>
      </c>
    </row>
    <row r="381" spans="4:15" s="94" customFormat="1" x14ac:dyDescent="0.25">
      <c r="D381" s="109">
        <v>304</v>
      </c>
      <c r="E381" s="115">
        <f t="shared" si="62"/>
        <v>38</v>
      </c>
      <c r="F381" s="115">
        <f t="shared" si="63"/>
        <v>38</v>
      </c>
      <c r="G381" s="115">
        <f t="shared" si="64"/>
        <v>38</v>
      </c>
      <c r="H381" s="115">
        <f t="shared" si="65"/>
        <v>38</v>
      </c>
      <c r="I381" s="115">
        <f t="shared" si="66"/>
        <v>38</v>
      </c>
      <c r="J381" s="115">
        <f t="shared" si="67"/>
        <v>38</v>
      </c>
      <c r="K381" s="115">
        <f t="shared" si="68"/>
        <v>38</v>
      </c>
      <c r="L381" s="115">
        <v>38</v>
      </c>
      <c r="M381" s="115"/>
      <c r="N381" s="114" t="b">
        <f t="shared" si="71"/>
        <v>1</v>
      </c>
      <c r="O381" s="116">
        <f t="shared" si="72"/>
        <v>0</v>
      </c>
    </row>
    <row r="382" spans="4:15" s="94" customFormat="1" x14ac:dyDescent="0.25">
      <c r="D382" s="109">
        <v>305</v>
      </c>
      <c r="E382" s="115">
        <f t="shared" si="62"/>
        <v>38</v>
      </c>
      <c r="F382" s="115">
        <f t="shared" si="63"/>
        <v>38</v>
      </c>
      <c r="G382" s="115">
        <f t="shared" si="64"/>
        <v>38</v>
      </c>
      <c r="H382" s="115">
        <f t="shared" si="65"/>
        <v>38</v>
      </c>
      <c r="I382" s="115">
        <f t="shared" si="66"/>
        <v>38</v>
      </c>
      <c r="J382" s="115">
        <f t="shared" si="67"/>
        <v>38</v>
      </c>
      <c r="K382" s="115">
        <f t="shared" si="68"/>
        <v>38</v>
      </c>
      <c r="L382" s="115">
        <v>39</v>
      </c>
      <c r="M382" s="115"/>
      <c r="N382" s="114" t="b">
        <f t="shared" si="71"/>
        <v>1</v>
      </c>
      <c r="O382" s="116">
        <f t="shared" si="72"/>
        <v>0</v>
      </c>
    </row>
    <row r="383" spans="4:15" s="94" customFormat="1" x14ac:dyDescent="0.25">
      <c r="D383" s="109">
        <v>306</v>
      </c>
      <c r="E383" s="115">
        <f t="shared" si="62"/>
        <v>38</v>
      </c>
      <c r="F383" s="115">
        <f t="shared" si="63"/>
        <v>38</v>
      </c>
      <c r="G383" s="115">
        <f t="shared" si="64"/>
        <v>38</v>
      </c>
      <c r="H383" s="115">
        <f t="shared" si="65"/>
        <v>38</v>
      </c>
      <c r="I383" s="115">
        <f t="shared" si="66"/>
        <v>38</v>
      </c>
      <c r="J383" s="115">
        <f t="shared" si="67"/>
        <v>38</v>
      </c>
      <c r="K383" s="115">
        <f t="shared" si="68"/>
        <v>38</v>
      </c>
      <c r="L383" s="115">
        <v>40</v>
      </c>
      <c r="M383" s="115"/>
      <c r="N383" s="114" t="b">
        <f t="shared" si="71"/>
        <v>1</v>
      </c>
      <c r="O383" s="116">
        <f t="shared" si="72"/>
        <v>0</v>
      </c>
    </row>
    <row r="384" spans="4:15" s="94" customFormat="1" x14ac:dyDescent="0.25">
      <c r="D384" s="109">
        <v>307</v>
      </c>
      <c r="E384" s="115">
        <f t="shared" si="62"/>
        <v>38</v>
      </c>
      <c r="F384" s="115">
        <f t="shared" si="63"/>
        <v>38</v>
      </c>
      <c r="G384" s="115">
        <f t="shared" si="64"/>
        <v>38</v>
      </c>
      <c r="H384" s="115">
        <f t="shared" si="65"/>
        <v>38</v>
      </c>
      <c r="I384" s="115">
        <f t="shared" si="66"/>
        <v>38</v>
      </c>
      <c r="J384" s="115">
        <f t="shared" si="67"/>
        <v>38</v>
      </c>
      <c r="K384" s="115">
        <f t="shared" si="68"/>
        <v>38</v>
      </c>
      <c r="L384" s="115">
        <v>41</v>
      </c>
      <c r="M384" s="115"/>
      <c r="N384" s="114" t="b">
        <f t="shared" si="71"/>
        <v>1</v>
      </c>
      <c r="O384" s="116">
        <f t="shared" si="72"/>
        <v>0</v>
      </c>
    </row>
    <row r="385" spans="4:15" s="94" customFormat="1" x14ac:dyDescent="0.25">
      <c r="D385" s="109">
        <v>308</v>
      </c>
      <c r="E385" s="115">
        <f t="shared" si="62"/>
        <v>39</v>
      </c>
      <c r="F385" s="115">
        <f t="shared" si="63"/>
        <v>39</v>
      </c>
      <c r="G385" s="115">
        <f t="shared" si="64"/>
        <v>39</v>
      </c>
      <c r="H385" s="115">
        <f t="shared" si="65"/>
        <v>39</v>
      </c>
      <c r="I385" s="115">
        <f t="shared" si="66"/>
        <v>39</v>
      </c>
      <c r="J385" s="115">
        <f t="shared" si="67"/>
        <v>39</v>
      </c>
      <c r="K385" s="115">
        <f t="shared" si="68"/>
        <v>39</v>
      </c>
      <c r="L385" s="115">
        <v>35</v>
      </c>
      <c r="M385" s="115"/>
      <c r="N385" s="114" t="b">
        <f t="shared" si="71"/>
        <v>1</v>
      </c>
      <c r="O385" s="116">
        <f t="shared" si="72"/>
        <v>0</v>
      </c>
    </row>
    <row r="386" spans="4:15" s="94" customFormat="1" x14ac:dyDescent="0.25">
      <c r="D386" s="109">
        <v>309</v>
      </c>
      <c r="E386" s="115">
        <f t="shared" si="62"/>
        <v>39</v>
      </c>
      <c r="F386" s="115">
        <f t="shared" si="63"/>
        <v>39</v>
      </c>
      <c r="G386" s="115">
        <f t="shared" si="64"/>
        <v>39</v>
      </c>
      <c r="H386" s="115">
        <f t="shared" si="65"/>
        <v>39</v>
      </c>
      <c r="I386" s="115">
        <f t="shared" si="66"/>
        <v>39</v>
      </c>
      <c r="J386" s="115">
        <f t="shared" si="67"/>
        <v>39</v>
      </c>
      <c r="K386" s="115">
        <f t="shared" si="68"/>
        <v>39</v>
      </c>
      <c r="L386" s="115">
        <v>36</v>
      </c>
      <c r="M386" s="115"/>
      <c r="N386" s="114" t="b">
        <f t="shared" si="71"/>
        <v>1</v>
      </c>
      <c r="O386" s="116">
        <f t="shared" si="72"/>
        <v>0</v>
      </c>
    </row>
    <row r="387" spans="4:15" s="94" customFormat="1" x14ac:dyDescent="0.25">
      <c r="D387" s="109">
        <v>310</v>
      </c>
      <c r="E387" s="115">
        <f t="shared" si="62"/>
        <v>39</v>
      </c>
      <c r="F387" s="115">
        <f t="shared" si="63"/>
        <v>39</v>
      </c>
      <c r="G387" s="115">
        <f t="shared" si="64"/>
        <v>39</v>
      </c>
      <c r="H387" s="115">
        <f t="shared" si="65"/>
        <v>39</v>
      </c>
      <c r="I387" s="115">
        <f t="shared" si="66"/>
        <v>39</v>
      </c>
      <c r="J387" s="115">
        <f t="shared" si="67"/>
        <v>39</v>
      </c>
      <c r="K387" s="115">
        <f t="shared" si="68"/>
        <v>39</v>
      </c>
      <c r="L387" s="115">
        <v>37</v>
      </c>
      <c r="M387" s="115"/>
      <c r="N387" s="114" t="b">
        <f t="shared" si="71"/>
        <v>1</v>
      </c>
      <c r="O387" s="116">
        <f t="shared" si="72"/>
        <v>0</v>
      </c>
    </row>
    <row r="388" spans="4:15" s="94" customFormat="1" x14ac:dyDescent="0.25">
      <c r="D388" s="109">
        <v>311</v>
      </c>
      <c r="E388" s="115">
        <f t="shared" si="62"/>
        <v>39</v>
      </c>
      <c r="F388" s="115">
        <f t="shared" si="63"/>
        <v>39</v>
      </c>
      <c r="G388" s="115">
        <f t="shared" si="64"/>
        <v>39</v>
      </c>
      <c r="H388" s="115">
        <f t="shared" si="65"/>
        <v>39</v>
      </c>
      <c r="I388" s="115">
        <f t="shared" si="66"/>
        <v>39</v>
      </c>
      <c r="J388" s="115">
        <f t="shared" si="67"/>
        <v>39</v>
      </c>
      <c r="K388" s="115">
        <f t="shared" si="68"/>
        <v>39</v>
      </c>
      <c r="L388" s="115">
        <v>38</v>
      </c>
      <c r="M388" s="115"/>
      <c r="N388" s="114" t="b">
        <f t="shared" si="71"/>
        <v>1</v>
      </c>
      <c r="O388" s="116">
        <f t="shared" si="72"/>
        <v>0</v>
      </c>
    </row>
    <row r="389" spans="4:15" s="94" customFormat="1" x14ac:dyDescent="0.25">
      <c r="D389" s="109">
        <v>312</v>
      </c>
      <c r="E389" s="115">
        <f t="shared" si="62"/>
        <v>39</v>
      </c>
      <c r="F389" s="115">
        <f t="shared" si="63"/>
        <v>39</v>
      </c>
      <c r="G389" s="115">
        <f t="shared" si="64"/>
        <v>39</v>
      </c>
      <c r="H389" s="115">
        <f t="shared" si="65"/>
        <v>39</v>
      </c>
      <c r="I389" s="115">
        <f t="shared" si="66"/>
        <v>39</v>
      </c>
      <c r="J389" s="115">
        <f t="shared" si="67"/>
        <v>39</v>
      </c>
      <c r="K389" s="115">
        <f t="shared" si="68"/>
        <v>39</v>
      </c>
      <c r="L389" s="115">
        <v>39</v>
      </c>
      <c r="M389" s="115"/>
      <c r="N389" s="114" t="b">
        <f t="shared" si="71"/>
        <v>1</v>
      </c>
      <c r="O389" s="116">
        <f t="shared" si="72"/>
        <v>0</v>
      </c>
    </row>
    <row r="390" spans="4:15" s="94" customFormat="1" x14ac:dyDescent="0.25">
      <c r="D390" s="109">
        <v>313</v>
      </c>
      <c r="E390" s="115">
        <f t="shared" si="62"/>
        <v>39</v>
      </c>
      <c r="F390" s="115">
        <f t="shared" si="63"/>
        <v>39</v>
      </c>
      <c r="G390" s="115">
        <f t="shared" si="64"/>
        <v>39</v>
      </c>
      <c r="H390" s="115">
        <f t="shared" si="65"/>
        <v>39</v>
      </c>
      <c r="I390" s="115">
        <f t="shared" si="66"/>
        <v>39</v>
      </c>
      <c r="J390" s="115">
        <f t="shared" si="67"/>
        <v>39</v>
      </c>
      <c r="K390" s="115">
        <f t="shared" si="68"/>
        <v>39</v>
      </c>
      <c r="L390" s="115">
        <v>40</v>
      </c>
      <c r="M390" s="115"/>
      <c r="N390" s="114" t="b">
        <f t="shared" si="71"/>
        <v>1</v>
      </c>
      <c r="O390" s="116">
        <f t="shared" si="72"/>
        <v>0</v>
      </c>
    </row>
    <row r="391" spans="4:15" s="94" customFormat="1" x14ac:dyDescent="0.25">
      <c r="D391" s="109">
        <v>314</v>
      </c>
      <c r="E391" s="115">
        <f t="shared" si="62"/>
        <v>39</v>
      </c>
      <c r="F391" s="115">
        <f t="shared" si="63"/>
        <v>39</v>
      </c>
      <c r="G391" s="115">
        <f t="shared" si="64"/>
        <v>39</v>
      </c>
      <c r="H391" s="115">
        <f t="shared" si="65"/>
        <v>39</v>
      </c>
      <c r="I391" s="115">
        <f t="shared" si="66"/>
        <v>39</v>
      </c>
      <c r="J391" s="115">
        <f t="shared" si="67"/>
        <v>39</v>
      </c>
      <c r="K391" s="115">
        <f t="shared" si="68"/>
        <v>39</v>
      </c>
      <c r="L391" s="115">
        <v>41</v>
      </c>
      <c r="M391" s="115"/>
      <c r="N391" s="114" t="b">
        <f t="shared" si="71"/>
        <v>1</v>
      </c>
      <c r="O391" s="116">
        <f t="shared" si="72"/>
        <v>0</v>
      </c>
    </row>
    <row r="392" spans="4:15" s="94" customFormat="1" x14ac:dyDescent="0.25">
      <c r="D392" s="109">
        <v>315</v>
      </c>
      <c r="E392" s="115">
        <f t="shared" si="62"/>
        <v>39</v>
      </c>
      <c r="F392" s="115">
        <f t="shared" si="63"/>
        <v>39</v>
      </c>
      <c r="G392" s="115">
        <f t="shared" si="64"/>
        <v>39</v>
      </c>
      <c r="H392" s="115">
        <f t="shared" si="65"/>
        <v>39</v>
      </c>
      <c r="I392" s="115">
        <f t="shared" si="66"/>
        <v>39</v>
      </c>
      <c r="J392" s="115">
        <f t="shared" si="67"/>
        <v>39</v>
      </c>
      <c r="K392" s="115">
        <f t="shared" si="68"/>
        <v>39</v>
      </c>
      <c r="L392" s="115">
        <v>42</v>
      </c>
      <c r="M392" s="115"/>
      <c r="N392" s="114" t="b">
        <f t="shared" si="71"/>
        <v>1</v>
      </c>
      <c r="O392" s="116">
        <f t="shared" si="72"/>
        <v>0</v>
      </c>
    </row>
    <row r="393" spans="4:15" s="94" customFormat="1" x14ac:dyDescent="0.25">
      <c r="D393" s="109">
        <v>316</v>
      </c>
      <c r="E393" s="115">
        <f t="shared" si="62"/>
        <v>40</v>
      </c>
      <c r="F393" s="115">
        <f t="shared" si="63"/>
        <v>40</v>
      </c>
      <c r="G393" s="115">
        <f t="shared" si="64"/>
        <v>40</v>
      </c>
      <c r="H393" s="115">
        <f t="shared" si="65"/>
        <v>40</v>
      </c>
      <c r="I393" s="115">
        <f t="shared" si="66"/>
        <v>40</v>
      </c>
      <c r="J393" s="115">
        <f t="shared" si="67"/>
        <v>40</v>
      </c>
      <c r="K393" s="115">
        <f t="shared" si="68"/>
        <v>40</v>
      </c>
      <c r="L393" s="115">
        <v>36</v>
      </c>
      <c r="M393" s="115"/>
      <c r="N393" s="114" t="b">
        <f t="shared" si="71"/>
        <v>1</v>
      </c>
      <c r="O393" s="116">
        <f t="shared" si="72"/>
        <v>0</v>
      </c>
    </row>
    <row r="394" spans="4:15" s="94" customFormat="1" x14ac:dyDescent="0.25">
      <c r="D394" s="109">
        <v>317</v>
      </c>
      <c r="E394" s="115">
        <f t="shared" si="62"/>
        <v>40</v>
      </c>
      <c r="F394" s="115">
        <f t="shared" si="63"/>
        <v>40</v>
      </c>
      <c r="G394" s="115">
        <f t="shared" si="64"/>
        <v>40</v>
      </c>
      <c r="H394" s="115">
        <f t="shared" si="65"/>
        <v>40</v>
      </c>
      <c r="I394" s="115">
        <f t="shared" si="66"/>
        <v>40</v>
      </c>
      <c r="J394" s="115">
        <f t="shared" si="67"/>
        <v>40</v>
      </c>
      <c r="K394" s="115">
        <f t="shared" si="68"/>
        <v>40</v>
      </c>
      <c r="L394" s="115">
        <v>37</v>
      </c>
      <c r="M394" s="115"/>
      <c r="N394" s="114" t="b">
        <f t="shared" si="71"/>
        <v>1</v>
      </c>
      <c r="O394" s="116">
        <f t="shared" si="72"/>
        <v>0</v>
      </c>
    </row>
    <row r="395" spans="4:15" s="94" customFormat="1" x14ac:dyDescent="0.25">
      <c r="D395" s="109">
        <v>318</v>
      </c>
      <c r="E395" s="115">
        <f t="shared" si="62"/>
        <v>40</v>
      </c>
      <c r="F395" s="115">
        <f t="shared" si="63"/>
        <v>40</v>
      </c>
      <c r="G395" s="115">
        <f t="shared" si="64"/>
        <v>40</v>
      </c>
      <c r="H395" s="115">
        <f t="shared" si="65"/>
        <v>40</v>
      </c>
      <c r="I395" s="115">
        <f t="shared" si="66"/>
        <v>40</v>
      </c>
      <c r="J395" s="115">
        <f t="shared" si="67"/>
        <v>40</v>
      </c>
      <c r="K395" s="115">
        <f t="shared" si="68"/>
        <v>40</v>
      </c>
      <c r="L395" s="115">
        <v>38</v>
      </c>
      <c r="M395" s="115"/>
      <c r="N395" s="114" t="b">
        <f t="shared" si="71"/>
        <v>1</v>
      </c>
      <c r="O395" s="116">
        <f t="shared" si="72"/>
        <v>0</v>
      </c>
    </row>
    <row r="396" spans="4:15" s="94" customFormat="1" x14ac:dyDescent="0.25">
      <c r="D396" s="109">
        <v>319</v>
      </c>
      <c r="E396" s="115">
        <f t="shared" si="62"/>
        <v>40</v>
      </c>
      <c r="F396" s="115">
        <f t="shared" si="63"/>
        <v>40</v>
      </c>
      <c r="G396" s="115">
        <f t="shared" si="64"/>
        <v>40</v>
      </c>
      <c r="H396" s="115">
        <f t="shared" si="65"/>
        <v>40</v>
      </c>
      <c r="I396" s="115">
        <f t="shared" si="66"/>
        <v>40</v>
      </c>
      <c r="J396" s="115">
        <f t="shared" si="67"/>
        <v>40</v>
      </c>
      <c r="K396" s="115">
        <f t="shared" si="68"/>
        <v>40</v>
      </c>
      <c r="L396" s="115">
        <v>39</v>
      </c>
      <c r="M396" s="115"/>
      <c r="N396" s="114" t="b">
        <f t="shared" si="71"/>
        <v>1</v>
      </c>
      <c r="O396" s="116">
        <f t="shared" si="72"/>
        <v>0</v>
      </c>
    </row>
    <row r="397" spans="4:15" s="94" customFormat="1" x14ac:dyDescent="0.25">
      <c r="D397" s="109">
        <v>320</v>
      </c>
      <c r="E397" s="115">
        <f t="shared" si="62"/>
        <v>40</v>
      </c>
      <c r="F397" s="115">
        <f t="shared" si="63"/>
        <v>40</v>
      </c>
      <c r="G397" s="115">
        <f t="shared" si="64"/>
        <v>40</v>
      </c>
      <c r="H397" s="115">
        <f t="shared" si="65"/>
        <v>40</v>
      </c>
      <c r="I397" s="115">
        <f t="shared" si="66"/>
        <v>40</v>
      </c>
      <c r="J397" s="115">
        <f t="shared" si="67"/>
        <v>40</v>
      </c>
      <c r="K397" s="115">
        <f t="shared" si="68"/>
        <v>40</v>
      </c>
      <c r="L397" s="115">
        <v>40</v>
      </c>
      <c r="M397" s="115"/>
      <c r="N397" s="114" t="b">
        <f t="shared" si="71"/>
        <v>1</v>
      </c>
      <c r="O397" s="116">
        <f t="shared" si="72"/>
        <v>0</v>
      </c>
    </row>
    <row r="398" spans="4:15" s="94" customFormat="1" x14ac:dyDescent="0.25">
      <c r="D398" s="109">
        <v>321</v>
      </c>
      <c r="E398" s="115">
        <f t="shared" si="62"/>
        <v>40</v>
      </c>
      <c r="F398" s="115">
        <f t="shared" si="63"/>
        <v>40</v>
      </c>
      <c r="G398" s="115">
        <f t="shared" si="64"/>
        <v>40</v>
      </c>
      <c r="H398" s="115">
        <f t="shared" si="65"/>
        <v>40</v>
      </c>
      <c r="I398" s="115">
        <f t="shared" si="66"/>
        <v>40</v>
      </c>
      <c r="J398" s="115">
        <f t="shared" si="67"/>
        <v>40</v>
      </c>
      <c r="K398" s="115">
        <f t="shared" si="68"/>
        <v>40</v>
      </c>
      <c r="L398" s="115">
        <v>41</v>
      </c>
      <c r="M398" s="115"/>
      <c r="N398" s="114" t="b">
        <f t="shared" si="71"/>
        <v>1</v>
      </c>
      <c r="O398" s="116">
        <f t="shared" si="72"/>
        <v>0</v>
      </c>
    </row>
    <row r="399" spans="4:15" s="94" customFormat="1" x14ac:dyDescent="0.25">
      <c r="D399" s="109">
        <v>322</v>
      </c>
      <c r="E399" s="115">
        <f t="shared" si="62"/>
        <v>40</v>
      </c>
      <c r="F399" s="115">
        <f t="shared" si="63"/>
        <v>40</v>
      </c>
      <c r="G399" s="115">
        <f t="shared" si="64"/>
        <v>40</v>
      </c>
      <c r="H399" s="115">
        <f t="shared" si="65"/>
        <v>40</v>
      </c>
      <c r="I399" s="115">
        <f t="shared" si="66"/>
        <v>40</v>
      </c>
      <c r="J399" s="115">
        <f t="shared" si="67"/>
        <v>40</v>
      </c>
      <c r="K399" s="115">
        <f t="shared" si="68"/>
        <v>40</v>
      </c>
      <c r="L399" s="115">
        <v>42</v>
      </c>
      <c r="M399" s="115"/>
      <c r="N399" s="114" t="b">
        <f t="shared" si="71"/>
        <v>1</v>
      </c>
      <c r="O399" s="116">
        <f t="shared" si="72"/>
        <v>0</v>
      </c>
    </row>
    <row r="400" spans="4:15" s="94" customFormat="1" x14ac:dyDescent="0.25">
      <c r="D400" s="109">
        <v>323</v>
      </c>
      <c r="E400" s="115">
        <f t="shared" si="62"/>
        <v>40</v>
      </c>
      <c r="F400" s="115">
        <f t="shared" si="63"/>
        <v>40</v>
      </c>
      <c r="G400" s="115">
        <f t="shared" si="64"/>
        <v>40</v>
      </c>
      <c r="H400" s="115">
        <f t="shared" si="65"/>
        <v>40</v>
      </c>
      <c r="I400" s="115">
        <f t="shared" si="66"/>
        <v>40</v>
      </c>
      <c r="J400" s="115">
        <f t="shared" si="67"/>
        <v>40</v>
      </c>
      <c r="K400" s="115">
        <f t="shared" si="68"/>
        <v>40</v>
      </c>
      <c r="L400" s="115">
        <v>43</v>
      </c>
      <c r="M400" s="115"/>
      <c r="N400" s="114" t="b">
        <f t="shared" si="71"/>
        <v>1</v>
      </c>
      <c r="O400" s="116">
        <f t="shared" si="72"/>
        <v>0</v>
      </c>
    </row>
    <row r="401" spans="4:15" s="94" customFormat="1" x14ac:dyDescent="0.25">
      <c r="D401" s="109">
        <v>324</v>
      </c>
      <c r="E401" s="115">
        <f t="shared" si="62"/>
        <v>41</v>
      </c>
      <c r="F401" s="115">
        <f t="shared" si="63"/>
        <v>41</v>
      </c>
      <c r="G401" s="115">
        <f t="shared" si="64"/>
        <v>41</v>
      </c>
      <c r="H401" s="115">
        <f t="shared" si="65"/>
        <v>41</v>
      </c>
      <c r="I401" s="115">
        <f t="shared" si="66"/>
        <v>41</v>
      </c>
      <c r="J401" s="115">
        <f t="shared" si="67"/>
        <v>41</v>
      </c>
      <c r="K401" s="115">
        <f t="shared" si="68"/>
        <v>41</v>
      </c>
      <c r="L401" s="115">
        <v>37</v>
      </c>
      <c r="M401" s="115"/>
      <c r="N401" s="114" t="b">
        <f t="shared" si="71"/>
        <v>1</v>
      </c>
      <c r="O401" s="116">
        <f t="shared" si="72"/>
        <v>0</v>
      </c>
    </row>
    <row r="402" spans="4:15" s="94" customFormat="1" x14ac:dyDescent="0.25">
      <c r="D402" s="109">
        <v>325</v>
      </c>
      <c r="E402" s="115">
        <f t="shared" si="62"/>
        <v>41</v>
      </c>
      <c r="F402" s="115">
        <f t="shared" si="63"/>
        <v>41</v>
      </c>
      <c r="G402" s="115">
        <f t="shared" si="64"/>
        <v>41</v>
      </c>
      <c r="H402" s="115">
        <f t="shared" si="65"/>
        <v>41</v>
      </c>
      <c r="I402" s="115">
        <f t="shared" si="66"/>
        <v>41</v>
      </c>
      <c r="J402" s="115">
        <f t="shared" si="67"/>
        <v>41</v>
      </c>
      <c r="K402" s="115">
        <f t="shared" si="68"/>
        <v>41</v>
      </c>
      <c r="L402" s="115">
        <v>38</v>
      </c>
      <c r="M402" s="115"/>
      <c r="N402" s="114" t="b">
        <f t="shared" si="71"/>
        <v>1</v>
      </c>
      <c r="O402" s="116">
        <f t="shared" si="72"/>
        <v>0</v>
      </c>
    </row>
    <row r="403" spans="4:15" s="94" customFormat="1" x14ac:dyDescent="0.25">
      <c r="D403" s="109">
        <v>326</v>
      </c>
      <c r="E403" s="115">
        <f t="shared" si="62"/>
        <v>41</v>
      </c>
      <c r="F403" s="115">
        <f t="shared" si="63"/>
        <v>41</v>
      </c>
      <c r="G403" s="115">
        <f t="shared" si="64"/>
        <v>41</v>
      </c>
      <c r="H403" s="115">
        <f t="shared" si="65"/>
        <v>41</v>
      </c>
      <c r="I403" s="115">
        <f t="shared" si="66"/>
        <v>41</v>
      </c>
      <c r="J403" s="115">
        <f t="shared" si="67"/>
        <v>41</v>
      </c>
      <c r="K403" s="115">
        <f t="shared" si="68"/>
        <v>41</v>
      </c>
      <c r="L403" s="115">
        <v>39</v>
      </c>
      <c r="M403" s="115"/>
      <c r="N403" s="114" t="b">
        <f t="shared" si="71"/>
        <v>1</v>
      </c>
      <c r="O403" s="116">
        <f t="shared" si="72"/>
        <v>0</v>
      </c>
    </row>
    <row r="404" spans="4:15" s="94" customFormat="1" x14ac:dyDescent="0.25">
      <c r="D404" s="109">
        <v>327</v>
      </c>
      <c r="E404" s="115">
        <f t="shared" si="62"/>
        <v>41</v>
      </c>
      <c r="F404" s="115">
        <f t="shared" si="63"/>
        <v>41</v>
      </c>
      <c r="G404" s="115">
        <f t="shared" si="64"/>
        <v>41</v>
      </c>
      <c r="H404" s="115">
        <f t="shared" si="65"/>
        <v>41</v>
      </c>
      <c r="I404" s="115">
        <f t="shared" si="66"/>
        <v>41</v>
      </c>
      <c r="J404" s="115">
        <f t="shared" si="67"/>
        <v>41</v>
      </c>
      <c r="K404" s="115">
        <f t="shared" si="68"/>
        <v>41</v>
      </c>
      <c r="L404" s="115">
        <v>40</v>
      </c>
      <c r="M404" s="115"/>
      <c r="N404" s="114" t="b">
        <f t="shared" si="71"/>
        <v>1</v>
      </c>
      <c r="O404" s="116">
        <f t="shared" si="72"/>
        <v>0</v>
      </c>
    </row>
    <row r="405" spans="4:15" s="94" customFormat="1" x14ac:dyDescent="0.25">
      <c r="D405" s="109">
        <v>328</v>
      </c>
      <c r="E405" s="115">
        <f t="shared" si="62"/>
        <v>41</v>
      </c>
      <c r="F405" s="115">
        <f t="shared" si="63"/>
        <v>41</v>
      </c>
      <c r="G405" s="115">
        <f t="shared" si="64"/>
        <v>41</v>
      </c>
      <c r="H405" s="115">
        <f t="shared" si="65"/>
        <v>41</v>
      </c>
      <c r="I405" s="115">
        <f t="shared" si="66"/>
        <v>41</v>
      </c>
      <c r="J405" s="115">
        <f t="shared" si="67"/>
        <v>41</v>
      </c>
      <c r="K405" s="115">
        <f t="shared" si="68"/>
        <v>41</v>
      </c>
      <c r="L405" s="115">
        <v>41</v>
      </c>
      <c r="M405" s="115"/>
      <c r="N405" s="114" t="b">
        <f t="shared" si="71"/>
        <v>1</v>
      </c>
      <c r="O405" s="116">
        <f t="shared" si="72"/>
        <v>0</v>
      </c>
    </row>
    <row r="406" spans="4:15" s="94" customFormat="1" x14ac:dyDescent="0.25">
      <c r="D406" s="109">
        <v>329</v>
      </c>
      <c r="E406" s="115">
        <f t="shared" si="62"/>
        <v>41</v>
      </c>
      <c r="F406" s="115">
        <f t="shared" si="63"/>
        <v>41</v>
      </c>
      <c r="G406" s="115">
        <f t="shared" si="64"/>
        <v>41</v>
      </c>
      <c r="H406" s="115">
        <f t="shared" si="65"/>
        <v>41</v>
      </c>
      <c r="I406" s="115">
        <f t="shared" si="66"/>
        <v>41</v>
      </c>
      <c r="J406" s="115">
        <f t="shared" si="67"/>
        <v>41</v>
      </c>
      <c r="K406" s="115">
        <f t="shared" si="68"/>
        <v>41</v>
      </c>
      <c r="L406" s="115">
        <v>42</v>
      </c>
      <c r="M406" s="115"/>
      <c r="N406" s="114" t="b">
        <f t="shared" si="71"/>
        <v>1</v>
      </c>
      <c r="O406" s="116">
        <f t="shared" si="72"/>
        <v>0</v>
      </c>
    </row>
    <row r="407" spans="4:15" s="94" customFormat="1" x14ac:dyDescent="0.25">
      <c r="D407" s="109">
        <v>330</v>
      </c>
      <c r="E407" s="115">
        <f t="shared" si="62"/>
        <v>41</v>
      </c>
      <c r="F407" s="115">
        <f t="shared" si="63"/>
        <v>41</v>
      </c>
      <c r="G407" s="115">
        <f t="shared" si="64"/>
        <v>41</v>
      </c>
      <c r="H407" s="115">
        <f t="shared" si="65"/>
        <v>41</v>
      </c>
      <c r="I407" s="115">
        <f t="shared" si="66"/>
        <v>41</v>
      </c>
      <c r="J407" s="115">
        <f t="shared" si="67"/>
        <v>41</v>
      </c>
      <c r="K407" s="115">
        <f t="shared" si="68"/>
        <v>41</v>
      </c>
      <c r="L407" s="115">
        <v>43</v>
      </c>
      <c r="M407" s="115"/>
      <c r="N407" s="114" t="b">
        <f t="shared" si="71"/>
        <v>1</v>
      </c>
      <c r="O407" s="116">
        <f t="shared" si="72"/>
        <v>0</v>
      </c>
    </row>
    <row r="408" spans="4:15" s="94" customFormat="1" x14ac:dyDescent="0.25">
      <c r="D408" s="109">
        <v>331</v>
      </c>
      <c r="E408" s="115">
        <f t="shared" si="62"/>
        <v>41</v>
      </c>
      <c r="F408" s="115">
        <f t="shared" si="63"/>
        <v>41</v>
      </c>
      <c r="G408" s="115">
        <f t="shared" si="64"/>
        <v>41</v>
      </c>
      <c r="H408" s="115">
        <f t="shared" si="65"/>
        <v>41</v>
      </c>
      <c r="I408" s="115">
        <f t="shared" si="66"/>
        <v>41</v>
      </c>
      <c r="J408" s="115">
        <f t="shared" si="67"/>
        <v>41</v>
      </c>
      <c r="K408" s="115">
        <f t="shared" si="68"/>
        <v>41</v>
      </c>
      <c r="L408" s="115">
        <v>44</v>
      </c>
      <c r="M408" s="115"/>
      <c r="N408" s="114" t="b">
        <f t="shared" si="71"/>
        <v>1</v>
      </c>
      <c r="O408" s="116">
        <f t="shared" si="72"/>
        <v>0</v>
      </c>
    </row>
    <row r="409" spans="4:15" s="94" customFormat="1" x14ac:dyDescent="0.25">
      <c r="D409" s="109">
        <v>332</v>
      </c>
      <c r="E409" s="115">
        <f t="shared" si="62"/>
        <v>42</v>
      </c>
      <c r="F409" s="115">
        <f t="shared" si="63"/>
        <v>42</v>
      </c>
      <c r="G409" s="115">
        <f t="shared" si="64"/>
        <v>42</v>
      </c>
      <c r="H409" s="115">
        <f t="shared" si="65"/>
        <v>42</v>
      </c>
      <c r="I409" s="115">
        <f t="shared" si="66"/>
        <v>42</v>
      </c>
      <c r="J409" s="115">
        <f t="shared" si="67"/>
        <v>42</v>
      </c>
      <c r="K409" s="115">
        <f t="shared" si="68"/>
        <v>42</v>
      </c>
      <c r="L409" s="115">
        <v>38</v>
      </c>
      <c r="M409" s="115"/>
      <c r="N409" s="114" t="b">
        <f t="shared" si="71"/>
        <v>1</v>
      </c>
      <c r="O409" s="116">
        <f t="shared" si="72"/>
        <v>0</v>
      </c>
    </row>
    <row r="410" spans="4:15" s="94" customFormat="1" x14ac:dyDescent="0.25">
      <c r="D410" s="109">
        <v>333</v>
      </c>
      <c r="E410" s="115">
        <f t="shared" si="62"/>
        <v>42</v>
      </c>
      <c r="F410" s="115">
        <f t="shared" si="63"/>
        <v>42</v>
      </c>
      <c r="G410" s="115">
        <f t="shared" si="64"/>
        <v>42</v>
      </c>
      <c r="H410" s="115">
        <f t="shared" si="65"/>
        <v>42</v>
      </c>
      <c r="I410" s="115">
        <f t="shared" si="66"/>
        <v>42</v>
      </c>
      <c r="J410" s="115">
        <f t="shared" si="67"/>
        <v>42</v>
      </c>
      <c r="K410" s="115">
        <f t="shared" si="68"/>
        <v>42</v>
      </c>
      <c r="L410" s="115">
        <v>39</v>
      </c>
      <c r="M410" s="115"/>
      <c r="N410" s="114" t="b">
        <f t="shared" si="71"/>
        <v>1</v>
      </c>
      <c r="O410" s="116">
        <f t="shared" si="72"/>
        <v>0</v>
      </c>
    </row>
    <row r="411" spans="4:15" s="94" customFormat="1" x14ac:dyDescent="0.25">
      <c r="D411" s="109">
        <v>334</v>
      </c>
      <c r="E411" s="115">
        <f t="shared" si="62"/>
        <v>42</v>
      </c>
      <c r="F411" s="115">
        <f t="shared" si="63"/>
        <v>42</v>
      </c>
      <c r="G411" s="115">
        <f t="shared" si="64"/>
        <v>42</v>
      </c>
      <c r="H411" s="115">
        <f t="shared" si="65"/>
        <v>42</v>
      </c>
      <c r="I411" s="115">
        <f t="shared" si="66"/>
        <v>42</v>
      </c>
      <c r="J411" s="115">
        <f t="shared" si="67"/>
        <v>42</v>
      </c>
      <c r="K411" s="115">
        <f t="shared" si="68"/>
        <v>42</v>
      </c>
      <c r="L411" s="115">
        <v>40</v>
      </c>
      <c r="M411" s="115"/>
      <c r="N411" s="114" t="b">
        <f t="shared" si="71"/>
        <v>1</v>
      </c>
      <c r="O411" s="116">
        <f t="shared" si="72"/>
        <v>0</v>
      </c>
    </row>
    <row r="412" spans="4:15" s="94" customFormat="1" x14ac:dyDescent="0.25">
      <c r="D412" s="109">
        <v>335</v>
      </c>
      <c r="E412" s="115">
        <f t="shared" ref="E412:E475" si="73">ROUND(D412/L$77,0)</f>
        <v>42</v>
      </c>
      <c r="F412" s="115">
        <f t="shared" ref="F412:F475" si="74">ROUND(D412/L$77,0)</f>
        <v>42</v>
      </c>
      <c r="G412" s="115">
        <f t="shared" ref="G412:G475" si="75">ROUND($D412/L$77,0)</f>
        <v>42</v>
      </c>
      <c r="H412" s="115">
        <f t="shared" ref="H412:H475" si="76">ROUND($D412/L$77,0)</f>
        <v>42</v>
      </c>
      <c r="I412" s="115">
        <f t="shared" ref="I412:I475" si="77">ROUND($D412/L$77,0)</f>
        <v>42</v>
      </c>
      <c r="J412" s="115">
        <f t="shared" ref="J412:J475" si="78">ROUND($D412/L$77,0)</f>
        <v>42</v>
      </c>
      <c r="K412" s="115">
        <f t="shared" ref="K412:K475" si="79">ROUND($D412/L$77,0)</f>
        <v>42</v>
      </c>
      <c r="L412" s="115">
        <v>41</v>
      </c>
      <c r="M412" s="115"/>
      <c r="N412" s="114" t="b">
        <f t="shared" si="71"/>
        <v>1</v>
      </c>
      <c r="O412" s="116">
        <f t="shared" si="72"/>
        <v>0</v>
      </c>
    </row>
    <row r="413" spans="4:15" s="94" customFormat="1" x14ac:dyDescent="0.25">
      <c r="D413" s="109">
        <v>336</v>
      </c>
      <c r="E413" s="115">
        <f t="shared" si="73"/>
        <v>42</v>
      </c>
      <c r="F413" s="115">
        <f t="shared" si="74"/>
        <v>42</v>
      </c>
      <c r="G413" s="115">
        <f t="shared" si="75"/>
        <v>42</v>
      </c>
      <c r="H413" s="115">
        <f t="shared" si="76"/>
        <v>42</v>
      </c>
      <c r="I413" s="115">
        <f t="shared" si="77"/>
        <v>42</v>
      </c>
      <c r="J413" s="115">
        <f t="shared" si="78"/>
        <v>42</v>
      </c>
      <c r="K413" s="115">
        <f t="shared" si="79"/>
        <v>42</v>
      </c>
      <c r="L413" s="115">
        <v>42</v>
      </c>
      <c r="M413" s="115"/>
      <c r="N413" s="114" t="b">
        <f t="shared" si="71"/>
        <v>1</v>
      </c>
      <c r="O413" s="116">
        <f t="shared" si="72"/>
        <v>0</v>
      </c>
    </row>
    <row r="414" spans="4:15" s="94" customFormat="1" x14ac:dyDescent="0.25">
      <c r="D414" s="109">
        <v>337</v>
      </c>
      <c r="E414" s="115">
        <f t="shared" si="73"/>
        <v>42</v>
      </c>
      <c r="F414" s="115">
        <f t="shared" si="74"/>
        <v>42</v>
      </c>
      <c r="G414" s="115">
        <f t="shared" si="75"/>
        <v>42</v>
      </c>
      <c r="H414" s="115">
        <f t="shared" si="76"/>
        <v>42</v>
      </c>
      <c r="I414" s="115">
        <f t="shared" si="77"/>
        <v>42</v>
      </c>
      <c r="J414" s="115">
        <f t="shared" si="78"/>
        <v>42</v>
      </c>
      <c r="K414" s="115">
        <f t="shared" si="79"/>
        <v>42</v>
      </c>
      <c r="L414" s="115">
        <v>43</v>
      </c>
      <c r="M414" s="115"/>
      <c r="N414" s="114" t="b">
        <f t="shared" si="71"/>
        <v>1</v>
      </c>
      <c r="O414" s="116">
        <f t="shared" si="72"/>
        <v>0</v>
      </c>
    </row>
    <row r="415" spans="4:15" s="94" customFormat="1" x14ac:dyDescent="0.25">
      <c r="D415" s="109">
        <v>338</v>
      </c>
      <c r="E415" s="115">
        <f t="shared" si="73"/>
        <v>42</v>
      </c>
      <c r="F415" s="115">
        <f t="shared" si="74"/>
        <v>42</v>
      </c>
      <c r="G415" s="115">
        <f t="shared" si="75"/>
        <v>42</v>
      </c>
      <c r="H415" s="115">
        <f t="shared" si="76"/>
        <v>42</v>
      </c>
      <c r="I415" s="115">
        <f t="shared" si="77"/>
        <v>42</v>
      </c>
      <c r="J415" s="115">
        <f t="shared" si="78"/>
        <v>42</v>
      </c>
      <c r="K415" s="115">
        <f t="shared" si="79"/>
        <v>42</v>
      </c>
      <c r="L415" s="115">
        <v>44</v>
      </c>
      <c r="M415" s="115"/>
      <c r="N415" s="114" t="b">
        <f t="shared" si="71"/>
        <v>1</v>
      </c>
      <c r="O415" s="116">
        <f t="shared" si="72"/>
        <v>0</v>
      </c>
    </row>
    <row r="416" spans="4:15" s="94" customFormat="1" x14ac:dyDescent="0.25">
      <c r="D416" s="109">
        <v>339</v>
      </c>
      <c r="E416" s="115">
        <f t="shared" si="73"/>
        <v>42</v>
      </c>
      <c r="F416" s="115">
        <f t="shared" si="74"/>
        <v>42</v>
      </c>
      <c r="G416" s="115">
        <f t="shared" si="75"/>
        <v>42</v>
      </c>
      <c r="H416" s="115">
        <f t="shared" si="76"/>
        <v>42</v>
      </c>
      <c r="I416" s="115">
        <f t="shared" si="77"/>
        <v>42</v>
      </c>
      <c r="J416" s="115">
        <f t="shared" si="78"/>
        <v>42</v>
      </c>
      <c r="K416" s="115">
        <f t="shared" si="79"/>
        <v>42</v>
      </c>
      <c r="L416" s="115">
        <v>45</v>
      </c>
      <c r="M416" s="115"/>
      <c r="N416" s="114" t="b">
        <f t="shared" si="71"/>
        <v>1</v>
      </c>
      <c r="O416" s="116">
        <f t="shared" si="72"/>
        <v>0</v>
      </c>
    </row>
    <row r="417" spans="4:15" s="94" customFormat="1" x14ac:dyDescent="0.25">
      <c r="D417" s="109">
        <v>340</v>
      </c>
      <c r="E417" s="115">
        <f t="shared" si="73"/>
        <v>43</v>
      </c>
      <c r="F417" s="115">
        <f t="shared" si="74"/>
        <v>43</v>
      </c>
      <c r="G417" s="115">
        <f t="shared" si="75"/>
        <v>43</v>
      </c>
      <c r="H417" s="115">
        <f t="shared" si="76"/>
        <v>43</v>
      </c>
      <c r="I417" s="115">
        <f t="shared" si="77"/>
        <v>43</v>
      </c>
      <c r="J417" s="115">
        <f t="shared" si="78"/>
        <v>43</v>
      </c>
      <c r="K417" s="115">
        <f t="shared" si="79"/>
        <v>43</v>
      </c>
      <c r="L417" s="115">
        <v>39</v>
      </c>
      <c r="M417" s="115"/>
      <c r="N417" s="114" t="b">
        <f t="shared" si="71"/>
        <v>1</v>
      </c>
      <c r="O417" s="116">
        <f t="shared" si="72"/>
        <v>0</v>
      </c>
    </row>
    <row r="418" spans="4:15" s="94" customFormat="1" x14ac:dyDescent="0.25">
      <c r="D418" s="109">
        <v>341</v>
      </c>
      <c r="E418" s="115">
        <f t="shared" si="73"/>
        <v>43</v>
      </c>
      <c r="F418" s="115">
        <f t="shared" si="74"/>
        <v>43</v>
      </c>
      <c r="G418" s="115">
        <f t="shared" si="75"/>
        <v>43</v>
      </c>
      <c r="H418" s="115">
        <f t="shared" si="76"/>
        <v>43</v>
      </c>
      <c r="I418" s="115">
        <f t="shared" si="77"/>
        <v>43</v>
      </c>
      <c r="J418" s="115">
        <f t="shared" si="78"/>
        <v>43</v>
      </c>
      <c r="K418" s="115">
        <f t="shared" si="79"/>
        <v>43</v>
      </c>
      <c r="L418" s="115">
        <v>40</v>
      </c>
      <c r="M418" s="115"/>
      <c r="N418" s="114" t="b">
        <f t="shared" si="71"/>
        <v>1</v>
      </c>
      <c r="O418" s="116">
        <f t="shared" si="72"/>
        <v>0</v>
      </c>
    </row>
    <row r="419" spans="4:15" s="94" customFormat="1" x14ac:dyDescent="0.25">
      <c r="D419" s="109">
        <v>342</v>
      </c>
      <c r="E419" s="115">
        <f t="shared" si="73"/>
        <v>43</v>
      </c>
      <c r="F419" s="115">
        <f t="shared" si="74"/>
        <v>43</v>
      </c>
      <c r="G419" s="115">
        <f t="shared" si="75"/>
        <v>43</v>
      </c>
      <c r="H419" s="115">
        <f t="shared" si="76"/>
        <v>43</v>
      </c>
      <c r="I419" s="115">
        <f t="shared" si="77"/>
        <v>43</v>
      </c>
      <c r="J419" s="115">
        <f t="shared" si="78"/>
        <v>43</v>
      </c>
      <c r="K419" s="115">
        <f t="shared" si="79"/>
        <v>43</v>
      </c>
      <c r="L419" s="115">
        <v>41</v>
      </c>
      <c r="M419" s="115"/>
      <c r="N419" s="114" t="b">
        <f t="shared" si="71"/>
        <v>1</v>
      </c>
      <c r="O419" s="116">
        <f t="shared" si="72"/>
        <v>0</v>
      </c>
    </row>
    <row r="420" spans="4:15" s="94" customFormat="1" x14ac:dyDescent="0.25">
      <c r="D420" s="109">
        <v>343</v>
      </c>
      <c r="E420" s="115">
        <f t="shared" si="73"/>
        <v>43</v>
      </c>
      <c r="F420" s="115">
        <f t="shared" si="74"/>
        <v>43</v>
      </c>
      <c r="G420" s="115">
        <f t="shared" si="75"/>
        <v>43</v>
      </c>
      <c r="H420" s="115">
        <f t="shared" si="76"/>
        <v>43</v>
      </c>
      <c r="I420" s="115">
        <f t="shared" si="77"/>
        <v>43</v>
      </c>
      <c r="J420" s="115">
        <f t="shared" si="78"/>
        <v>43</v>
      </c>
      <c r="K420" s="115">
        <f t="shared" si="79"/>
        <v>43</v>
      </c>
      <c r="L420" s="115">
        <v>42</v>
      </c>
      <c r="M420" s="115"/>
      <c r="N420" s="114" t="b">
        <f t="shared" si="71"/>
        <v>1</v>
      </c>
      <c r="O420" s="116">
        <f t="shared" si="72"/>
        <v>0</v>
      </c>
    </row>
    <row r="421" spans="4:15" s="94" customFormat="1" x14ac:dyDescent="0.25">
      <c r="D421" s="109">
        <v>344</v>
      </c>
      <c r="E421" s="115">
        <f t="shared" si="73"/>
        <v>43</v>
      </c>
      <c r="F421" s="115">
        <f t="shared" si="74"/>
        <v>43</v>
      </c>
      <c r="G421" s="115">
        <f t="shared" si="75"/>
        <v>43</v>
      </c>
      <c r="H421" s="115">
        <f t="shared" si="76"/>
        <v>43</v>
      </c>
      <c r="I421" s="115">
        <f t="shared" si="77"/>
        <v>43</v>
      </c>
      <c r="J421" s="115">
        <f t="shared" si="78"/>
        <v>43</v>
      </c>
      <c r="K421" s="115">
        <f t="shared" si="79"/>
        <v>43</v>
      </c>
      <c r="L421" s="115">
        <v>43</v>
      </c>
      <c r="M421" s="115"/>
      <c r="N421" s="114" t="b">
        <f t="shared" si="71"/>
        <v>1</v>
      </c>
      <c r="O421" s="116">
        <f t="shared" si="72"/>
        <v>0</v>
      </c>
    </row>
    <row r="422" spans="4:15" s="94" customFormat="1" x14ac:dyDescent="0.25">
      <c r="D422" s="109">
        <v>345</v>
      </c>
      <c r="E422" s="115">
        <f t="shared" si="73"/>
        <v>43</v>
      </c>
      <c r="F422" s="115">
        <f t="shared" si="74"/>
        <v>43</v>
      </c>
      <c r="G422" s="115">
        <f t="shared" si="75"/>
        <v>43</v>
      </c>
      <c r="H422" s="115">
        <f t="shared" si="76"/>
        <v>43</v>
      </c>
      <c r="I422" s="115">
        <f t="shared" si="77"/>
        <v>43</v>
      </c>
      <c r="J422" s="115">
        <f t="shared" si="78"/>
        <v>43</v>
      </c>
      <c r="K422" s="115">
        <f t="shared" si="79"/>
        <v>43</v>
      </c>
      <c r="L422" s="115">
        <v>44</v>
      </c>
      <c r="M422" s="115"/>
      <c r="N422" s="114" t="b">
        <f t="shared" si="71"/>
        <v>1</v>
      </c>
      <c r="O422" s="116">
        <f t="shared" si="72"/>
        <v>0</v>
      </c>
    </row>
    <row r="423" spans="4:15" s="94" customFormat="1" x14ac:dyDescent="0.25">
      <c r="D423" s="109">
        <v>346</v>
      </c>
      <c r="E423" s="115">
        <f t="shared" si="73"/>
        <v>43</v>
      </c>
      <c r="F423" s="115">
        <f t="shared" si="74"/>
        <v>43</v>
      </c>
      <c r="G423" s="115">
        <f t="shared" si="75"/>
        <v>43</v>
      </c>
      <c r="H423" s="115">
        <f t="shared" si="76"/>
        <v>43</v>
      </c>
      <c r="I423" s="115">
        <f t="shared" si="77"/>
        <v>43</v>
      </c>
      <c r="J423" s="115">
        <f t="shared" si="78"/>
        <v>43</v>
      </c>
      <c r="K423" s="115">
        <f t="shared" si="79"/>
        <v>43</v>
      </c>
      <c r="L423" s="115">
        <v>45</v>
      </c>
      <c r="M423" s="115"/>
      <c r="N423" s="114" t="b">
        <f t="shared" si="71"/>
        <v>1</v>
      </c>
      <c r="O423" s="116">
        <f t="shared" si="72"/>
        <v>0</v>
      </c>
    </row>
    <row r="424" spans="4:15" s="94" customFormat="1" x14ac:dyDescent="0.25">
      <c r="D424" s="109">
        <v>347</v>
      </c>
      <c r="E424" s="115">
        <f t="shared" si="73"/>
        <v>43</v>
      </c>
      <c r="F424" s="115">
        <f t="shared" si="74"/>
        <v>43</v>
      </c>
      <c r="G424" s="115">
        <f t="shared" si="75"/>
        <v>43</v>
      </c>
      <c r="H424" s="115">
        <f t="shared" si="76"/>
        <v>43</v>
      </c>
      <c r="I424" s="115">
        <f t="shared" si="77"/>
        <v>43</v>
      </c>
      <c r="J424" s="115">
        <f t="shared" si="78"/>
        <v>43</v>
      </c>
      <c r="K424" s="115">
        <f t="shared" si="79"/>
        <v>43</v>
      </c>
      <c r="L424" s="115">
        <v>46</v>
      </c>
      <c r="M424" s="115"/>
      <c r="N424" s="114" t="b">
        <f t="shared" si="71"/>
        <v>1</v>
      </c>
      <c r="O424" s="116">
        <f t="shared" si="72"/>
        <v>0</v>
      </c>
    </row>
    <row r="425" spans="4:15" s="94" customFormat="1" x14ac:dyDescent="0.25">
      <c r="D425" s="109">
        <v>348</v>
      </c>
      <c r="E425" s="115">
        <f t="shared" si="73"/>
        <v>44</v>
      </c>
      <c r="F425" s="115">
        <f t="shared" si="74"/>
        <v>44</v>
      </c>
      <c r="G425" s="115">
        <f t="shared" si="75"/>
        <v>44</v>
      </c>
      <c r="H425" s="115">
        <f t="shared" si="76"/>
        <v>44</v>
      </c>
      <c r="I425" s="115">
        <f t="shared" si="77"/>
        <v>44</v>
      </c>
      <c r="J425" s="115">
        <f t="shared" si="78"/>
        <v>44</v>
      </c>
      <c r="K425" s="115">
        <f t="shared" si="79"/>
        <v>44</v>
      </c>
      <c r="L425" s="115">
        <v>40</v>
      </c>
      <c r="M425" s="115"/>
      <c r="N425" s="114" t="b">
        <f t="shared" si="71"/>
        <v>1</v>
      </c>
      <c r="O425" s="116">
        <f t="shared" si="72"/>
        <v>0</v>
      </c>
    </row>
    <row r="426" spans="4:15" s="94" customFormat="1" x14ac:dyDescent="0.25">
      <c r="D426" s="109">
        <v>349</v>
      </c>
      <c r="E426" s="115">
        <f t="shared" si="73"/>
        <v>44</v>
      </c>
      <c r="F426" s="115">
        <f t="shared" si="74"/>
        <v>44</v>
      </c>
      <c r="G426" s="115">
        <f t="shared" si="75"/>
        <v>44</v>
      </c>
      <c r="H426" s="115">
        <f t="shared" si="76"/>
        <v>44</v>
      </c>
      <c r="I426" s="115">
        <f t="shared" si="77"/>
        <v>44</v>
      </c>
      <c r="J426" s="115">
        <f t="shared" si="78"/>
        <v>44</v>
      </c>
      <c r="K426" s="115">
        <f t="shared" si="79"/>
        <v>44</v>
      </c>
      <c r="L426" s="115">
        <v>41</v>
      </c>
      <c r="M426" s="115"/>
      <c r="N426" s="114" t="b">
        <f t="shared" si="71"/>
        <v>1</v>
      </c>
      <c r="O426" s="116">
        <f t="shared" si="72"/>
        <v>0</v>
      </c>
    </row>
    <row r="427" spans="4:15" s="94" customFormat="1" x14ac:dyDescent="0.25">
      <c r="D427" s="109">
        <v>350</v>
      </c>
      <c r="E427" s="115">
        <f t="shared" si="73"/>
        <v>44</v>
      </c>
      <c r="F427" s="115">
        <f t="shared" si="74"/>
        <v>44</v>
      </c>
      <c r="G427" s="115">
        <f t="shared" si="75"/>
        <v>44</v>
      </c>
      <c r="H427" s="115">
        <f t="shared" si="76"/>
        <v>44</v>
      </c>
      <c r="I427" s="115">
        <f t="shared" si="77"/>
        <v>44</v>
      </c>
      <c r="J427" s="115">
        <f t="shared" si="78"/>
        <v>44</v>
      </c>
      <c r="K427" s="115">
        <f t="shared" si="79"/>
        <v>44</v>
      </c>
      <c r="L427" s="115">
        <v>42</v>
      </c>
      <c r="M427" s="115"/>
      <c r="N427" s="114" t="b">
        <f t="shared" si="71"/>
        <v>1</v>
      </c>
      <c r="O427" s="116">
        <f t="shared" si="72"/>
        <v>0</v>
      </c>
    </row>
    <row r="428" spans="4:15" s="94" customFormat="1" x14ac:dyDescent="0.25">
      <c r="D428" s="109">
        <v>351</v>
      </c>
      <c r="E428" s="115">
        <f t="shared" si="73"/>
        <v>44</v>
      </c>
      <c r="F428" s="115">
        <f t="shared" si="74"/>
        <v>44</v>
      </c>
      <c r="G428" s="115">
        <f t="shared" si="75"/>
        <v>44</v>
      </c>
      <c r="H428" s="115">
        <f t="shared" si="76"/>
        <v>44</v>
      </c>
      <c r="I428" s="115">
        <f t="shared" si="77"/>
        <v>44</v>
      </c>
      <c r="J428" s="115">
        <f t="shared" si="78"/>
        <v>44</v>
      </c>
      <c r="K428" s="115">
        <f t="shared" si="79"/>
        <v>44</v>
      </c>
      <c r="L428" s="115">
        <v>43</v>
      </c>
      <c r="M428" s="115"/>
      <c r="N428" s="114" t="b">
        <f t="shared" si="71"/>
        <v>1</v>
      </c>
      <c r="O428" s="116">
        <f t="shared" si="72"/>
        <v>0</v>
      </c>
    </row>
    <row r="429" spans="4:15" s="94" customFormat="1" x14ac:dyDescent="0.25">
      <c r="D429" s="109">
        <v>352</v>
      </c>
      <c r="E429" s="115">
        <f t="shared" si="73"/>
        <v>44</v>
      </c>
      <c r="F429" s="115">
        <f t="shared" si="74"/>
        <v>44</v>
      </c>
      <c r="G429" s="115">
        <f t="shared" si="75"/>
        <v>44</v>
      </c>
      <c r="H429" s="115">
        <f t="shared" si="76"/>
        <v>44</v>
      </c>
      <c r="I429" s="115">
        <f t="shared" si="77"/>
        <v>44</v>
      </c>
      <c r="J429" s="115">
        <f t="shared" si="78"/>
        <v>44</v>
      </c>
      <c r="K429" s="115">
        <f t="shared" si="79"/>
        <v>44</v>
      </c>
      <c r="L429" s="115">
        <v>44</v>
      </c>
      <c r="M429" s="115"/>
      <c r="N429" s="114" t="b">
        <f t="shared" si="71"/>
        <v>1</v>
      </c>
      <c r="O429" s="116">
        <f t="shared" si="72"/>
        <v>0</v>
      </c>
    </row>
    <row r="430" spans="4:15" s="94" customFormat="1" x14ac:dyDescent="0.25">
      <c r="D430" s="109">
        <v>353</v>
      </c>
      <c r="E430" s="115">
        <f t="shared" si="73"/>
        <v>44</v>
      </c>
      <c r="F430" s="115">
        <f t="shared" si="74"/>
        <v>44</v>
      </c>
      <c r="G430" s="115">
        <f t="shared" si="75"/>
        <v>44</v>
      </c>
      <c r="H430" s="115">
        <f t="shared" si="76"/>
        <v>44</v>
      </c>
      <c r="I430" s="115">
        <f t="shared" si="77"/>
        <v>44</v>
      </c>
      <c r="J430" s="115">
        <f t="shared" si="78"/>
        <v>44</v>
      </c>
      <c r="K430" s="115">
        <f t="shared" si="79"/>
        <v>44</v>
      </c>
      <c r="L430" s="115">
        <v>45</v>
      </c>
      <c r="M430" s="115"/>
      <c r="N430" s="114" t="b">
        <f t="shared" si="71"/>
        <v>1</v>
      </c>
      <c r="O430" s="116">
        <f t="shared" si="72"/>
        <v>0</v>
      </c>
    </row>
    <row r="431" spans="4:15" s="94" customFormat="1" x14ac:dyDescent="0.25">
      <c r="D431" s="109">
        <v>354</v>
      </c>
      <c r="E431" s="115">
        <f t="shared" si="73"/>
        <v>44</v>
      </c>
      <c r="F431" s="115">
        <f t="shared" si="74"/>
        <v>44</v>
      </c>
      <c r="G431" s="115">
        <f t="shared" si="75"/>
        <v>44</v>
      </c>
      <c r="H431" s="115">
        <f t="shared" si="76"/>
        <v>44</v>
      </c>
      <c r="I431" s="115">
        <f t="shared" si="77"/>
        <v>44</v>
      </c>
      <c r="J431" s="115">
        <f t="shared" si="78"/>
        <v>44</v>
      </c>
      <c r="K431" s="115">
        <f t="shared" si="79"/>
        <v>44</v>
      </c>
      <c r="L431" s="115">
        <v>46</v>
      </c>
      <c r="M431" s="115"/>
      <c r="N431" s="114" t="b">
        <f t="shared" si="71"/>
        <v>1</v>
      </c>
      <c r="O431" s="116">
        <f t="shared" si="72"/>
        <v>0</v>
      </c>
    </row>
    <row r="432" spans="4:15" s="94" customFormat="1" x14ac:dyDescent="0.25">
      <c r="D432" s="109">
        <v>355</v>
      </c>
      <c r="E432" s="115">
        <f t="shared" si="73"/>
        <v>44</v>
      </c>
      <c r="F432" s="115">
        <f t="shared" si="74"/>
        <v>44</v>
      </c>
      <c r="G432" s="115">
        <f t="shared" si="75"/>
        <v>44</v>
      </c>
      <c r="H432" s="115">
        <f t="shared" si="76"/>
        <v>44</v>
      </c>
      <c r="I432" s="115">
        <f t="shared" si="77"/>
        <v>44</v>
      </c>
      <c r="J432" s="115">
        <f t="shared" si="78"/>
        <v>44</v>
      </c>
      <c r="K432" s="115">
        <f t="shared" si="79"/>
        <v>44</v>
      </c>
      <c r="L432" s="115">
        <v>47</v>
      </c>
      <c r="M432" s="115"/>
      <c r="N432" s="114" t="b">
        <f t="shared" si="71"/>
        <v>1</v>
      </c>
      <c r="O432" s="116">
        <f t="shared" si="72"/>
        <v>0</v>
      </c>
    </row>
    <row r="433" spans="4:15" s="94" customFormat="1" x14ac:dyDescent="0.25">
      <c r="D433" s="109">
        <v>356</v>
      </c>
      <c r="E433" s="115">
        <f t="shared" si="73"/>
        <v>45</v>
      </c>
      <c r="F433" s="115">
        <f t="shared" si="74"/>
        <v>45</v>
      </c>
      <c r="G433" s="115">
        <f t="shared" si="75"/>
        <v>45</v>
      </c>
      <c r="H433" s="115">
        <f t="shared" si="76"/>
        <v>45</v>
      </c>
      <c r="I433" s="115">
        <f t="shared" si="77"/>
        <v>45</v>
      </c>
      <c r="J433" s="115">
        <f t="shared" si="78"/>
        <v>45</v>
      </c>
      <c r="K433" s="115">
        <f t="shared" si="79"/>
        <v>45</v>
      </c>
      <c r="L433" s="115">
        <v>41</v>
      </c>
      <c r="M433" s="115"/>
      <c r="N433" s="114" t="b">
        <f t="shared" si="71"/>
        <v>1</v>
      </c>
      <c r="O433" s="116">
        <f t="shared" si="72"/>
        <v>0</v>
      </c>
    </row>
    <row r="434" spans="4:15" s="94" customFormat="1" x14ac:dyDescent="0.25">
      <c r="D434" s="109">
        <v>357</v>
      </c>
      <c r="E434" s="115">
        <f t="shared" si="73"/>
        <v>45</v>
      </c>
      <c r="F434" s="115">
        <f t="shared" si="74"/>
        <v>45</v>
      </c>
      <c r="G434" s="115">
        <f t="shared" si="75"/>
        <v>45</v>
      </c>
      <c r="H434" s="115">
        <f t="shared" si="76"/>
        <v>45</v>
      </c>
      <c r="I434" s="115">
        <f t="shared" si="77"/>
        <v>45</v>
      </c>
      <c r="J434" s="115">
        <f t="shared" si="78"/>
        <v>45</v>
      </c>
      <c r="K434" s="115">
        <f t="shared" si="79"/>
        <v>45</v>
      </c>
      <c r="L434" s="115">
        <v>42</v>
      </c>
      <c r="M434" s="115"/>
      <c r="N434" s="114" t="b">
        <f t="shared" si="71"/>
        <v>1</v>
      </c>
      <c r="O434" s="116">
        <f t="shared" si="72"/>
        <v>0</v>
      </c>
    </row>
    <row r="435" spans="4:15" s="94" customFormat="1" x14ac:dyDescent="0.25">
      <c r="D435" s="109">
        <v>358</v>
      </c>
      <c r="E435" s="115">
        <f t="shared" si="73"/>
        <v>45</v>
      </c>
      <c r="F435" s="115">
        <f t="shared" si="74"/>
        <v>45</v>
      </c>
      <c r="G435" s="115">
        <f t="shared" si="75"/>
        <v>45</v>
      </c>
      <c r="H435" s="115">
        <f t="shared" si="76"/>
        <v>45</v>
      </c>
      <c r="I435" s="115">
        <f t="shared" si="77"/>
        <v>45</v>
      </c>
      <c r="J435" s="115">
        <f t="shared" si="78"/>
        <v>45</v>
      </c>
      <c r="K435" s="115">
        <f t="shared" si="79"/>
        <v>45</v>
      </c>
      <c r="L435" s="115">
        <v>43</v>
      </c>
      <c r="M435" s="115"/>
      <c r="N435" s="114" t="b">
        <f t="shared" si="71"/>
        <v>1</v>
      </c>
      <c r="O435" s="116">
        <f t="shared" si="72"/>
        <v>0</v>
      </c>
    </row>
    <row r="436" spans="4:15" s="94" customFormat="1" x14ac:dyDescent="0.25">
      <c r="D436" s="109">
        <v>359</v>
      </c>
      <c r="E436" s="115">
        <f t="shared" si="73"/>
        <v>45</v>
      </c>
      <c r="F436" s="115">
        <f t="shared" si="74"/>
        <v>45</v>
      </c>
      <c r="G436" s="115">
        <f t="shared" si="75"/>
        <v>45</v>
      </c>
      <c r="H436" s="115">
        <f t="shared" si="76"/>
        <v>45</v>
      </c>
      <c r="I436" s="115">
        <f t="shared" si="77"/>
        <v>45</v>
      </c>
      <c r="J436" s="115">
        <f t="shared" si="78"/>
        <v>45</v>
      </c>
      <c r="K436" s="115">
        <f t="shared" si="79"/>
        <v>45</v>
      </c>
      <c r="L436" s="115">
        <v>44</v>
      </c>
      <c r="M436" s="115"/>
      <c r="N436" s="114" t="b">
        <f t="shared" si="71"/>
        <v>1</v>
      </c>
      <c r="O436" s="116">
        <f t="shared" si="72"/>
        <v>0</v>
      </c>
    </row>
    <row r="437" spans="4:15" s="94" customFormat="1" x14ac:dyDescent="0.25">
      <c r="D437" s="109">
        <v>360</v>
      </c>
      <c r="E437" s="115">
        <f t="shared" si="73"/>
        <v>45</v>
      </c>
      <c r="F437" s="115">
        <f t="shared" si="74"/>
        <v>45</v>
      </c>
      <c r="G437" s="115">
        <f t="shared" si="75"/>
        <v>45</v>
      </c>
      <c r="H437" s="115">
        <f t="shared" si="76"/>
        <v>45</v>
      </c>
      <c r="I437" s="115">
        <f t="shared" si="77"/>
        <v>45</v>
      </c>
      <c r="J437" s="115">
        <f t="shared" si="78"/>
        <v>45</v>
      </c>
      <c r="K437" s="115">
        <f t="shared" si="79"/>
        <v>45</v>
      </c>
      <c r="L437" s="115">
        <v>45</v>
      </c>
      <c r="M437" s="115"/>
      <c r="N437" s="114" t="b">
        <f t="shared" si="71"/>
        <v>1</v>
      </c>
      <c r="O437" s="116">
        <f t="shared" si="72"/>
        <v>0</v>
      </c>
    </row>
    <row r="438" spans="4:15" s="94" customFormat="1" x14ac:dyDescent="0.25">
      <c r="D438" s="109">
        <v>361</v>
      </c>
      <c r="E438" s="115">
        <f t="shared" si="73"/>
        <v>45</v>
      </c>
      <c r="F438" s="115">
        <f t="shared" si="74"/>
        <v>45</v>
      </c>
      <c r="G438" s="115">
        <f t="shared" si="75"/>
        <v>45</v>
      </c>
      <c r="H438" s="115">
        <f t="shared" si="76"/>
        <v>45</v>
      </c>
      <c r="I438" s="115">
        <f t="shared" si="77"/>
        <v>45</v>
      </c>
      <c r="J438" s="115">
        <f t="shared" si="78"/>
        <v>45</v>
      </c>
      <c r="K438" s="115">
        <f t="shared" si="79"/>
        <v>45</v>
      </c>
      <c r="L438" s="115">
        <v>46</v>
      </c>
      <c r="M438" s="115"/>
      <c r="N438" s="114" t="b">
        <f t="shared" si="71"/>
        <v>1</v>
      </c>
      <c r="O438" s="116">
        <f t="shared" si="72"/>
        <v>0</v>
      </c>
    </row>
    <row r="439" spans="4:15" s="94" customFormat="1" x14ac:dyDescent="0.25">
      <c r="D439" s="109">
        <v>362</v>
      </c>
      <c r="E439" s="115">
        <f t="shared" si="73"/>
        <v>45</v>
      </c>
      <c r="F439" s="115">
        <f t="shared" si="74"/>
        <v>45</v>
      </c>
      <c r="G439" s="115">
        <f t="shared" si="75"/>
        <v>45</v>
      </c>
      <c r="H439" s="115">
        <f t="shared" si="76"/>
        <v>45</v>
      </c>
      <c r="I439" s="115">
        <f t="shared" si="77"/>
        <v>45</v>
      </c>
      <c r="J439" s="115">
        <f t="shared" si="78"/>
        <v>45</v>
      </c>
      <c r="K439" s="115">
        <f t="shared" si="79"/>
        <v>45</v>
      </c>
      <c r="L439" s="115">
        <v>47</v>
      </c>
      <c r="M439" s="115"/>
      <c r="N439" s="114" t="b">
        <f t="shared" si="71"/>
        <v>1</v>
      </c>
      <c r="O439" s="116">
        <f t="shared" si="72"/>
        <v>0</v>
      </c>
    </row>
    <row r="440" spans="4:15" s="94" customFormat="1" x14ac:dyDescent="0.25">
      <c r="D440" s="109">
        <v>363</v>
      </c>
      <c r="E440" s="115">
        <f t="shared" si="73"/>
        <v>45</v>
      </c>
      <c r="F440" s="115">
        <f t="shared" si="74"/>
        <v>45</v>
      </c>
      <c r="G440" s="115">
        <f t="shared" si="75"/>
        <v>45</v>
      </c>
      <c r="H440" s="115">
        <f t="shared" si="76"/>
        <v>45</v>
      </c>
      <c r="I440" s="115">
        <f t="shared" si="77"/>
        <v>45</v>
      </c>
      <c r="J440" s="115">
        <f t="shared" si="78"/>
        <v>45</v>
      </c>
      <c r="K440" s="115">
        <f t="shared" si="79"/>
        <v>45</v>
      </c>
      <c r="L440" s="115">
        <v>48</v>
      </c>
      <c r="M440" s="115"/>
      <c r="N440" s="114" t="b">
        <f t="shared" si="71"/>
        <v>1</v>
      </c>
      <c r="O440" s="116">
        <f t="shared" si="72"/>
        <v>0</v>
      </c>
    </row>
    <row r="441" spans="4:15" s="94" customFormat="1" x14ac:dyDescent="0.25">
      <c r="D441" s="109">
        <v>364</v>
      </c>
      <c r="E441" s="115">
        <f t="shared" si="73"/>
        <v>46</v>
      </c>
      <c r="F441" s="115">
        <f t="shared" si="74"/>
        <v>46</v>
      </c>
      <c r="G441" s="115">
        <f t="shared" si="75"/>
        <v>46</v>
      </c>
      <c r="H441" s="115">
        <f t="shared" si="76"/>
        <v>46</v>
      </c>
      <c r="I441" s="115">
        <f t="shared" si="77"/>
        <v>46</v>
      </c>
      <c r="J441" s="115">
        <f t="shared" si="78"/>
        <v>46</v>
      </c>
      <c r="K441" s="115">
        <f t="shared" si="79"/>
        <v>46</v>
      </c>
      <c r="L441" s="115">
        <v>42</v>
      </c>
      <c r="M441" s="115"/>
      <c r="N441" s="114" t="b">
        <f t="shared" si="71"/>
        <v>1</v>
      </c>
      <c r="O441" s="116">
        <f t="shared" si="72"/>
        <v>0</v>
      </c>
    </row>
    <row r="442" spans="4:15" s="94" customFormat="1" x14ac:dyDescent="0.25">
      <c r="D442" s="109">
        <v>365</v>
      </c>
      <c r="E442" s="115">
        <f t="shared" si="73"/>
        <v>46</v>
      </c>
      <c r="F442" s="115">
        <f t="shared" si="74"/>
        <v>46</v>
      </c>
      <c r="G442" s="115">
        <f t="shared" si="75"/>
        <v>46</v>
      </c>
      <c r="H442" s="115">
        <f t="shared" si="76"/>
        <v>46</v>
      </c>
      <c r="I442" s="115">
        <f t="shared" si="77"/>
        <v>46</v>
      </c>
      <c r="J442" s="115">
        <f t="shared" si="78"/>
        <v>46</v>
      </c>
      <c r="K442" s="115">
        <f t="shared" si="79"/>
        <v>46</v>
      </c>
      <c r="L442" s="115">
        <v>43</v>
      </c>
      <c r="M442" s="115"/>
      <c r="N442" s="114" t="b">
        <f t="shared" ref="N442:N497" si="80">SUM(E442:M442)=D442</f>
        <v>1</v>
      </c>
      <c r="O442" s="116">
        <f t="shared" ref="O442:O497" si="81">D442-E442-F442-G442-H442-I442-J442-K442-L442-M442</f>
        <v>0</v>
      </c>
    </row>
    <row r="443" spans="4:15" s="94" customFormat="1" x14ac:dyDescent="0.25">
      <c r="D443" s="109">
        <v>366</v>
      </c>
      <c r="E443" s="115">
        <f t="shared" si="73"/>
        <v>46</v>
      </c>
      <c r="F443" s="115">
        <f t="shared" si="74"/>
        <v>46</v>
      </c>
      <c r="G443" s="115">
        <f t="shared" si="75"/>
        <v>46</v>
      </c>
      <c r="H443" s="115">
        <f t="shared" si="76"/>
        <v>46</v>
      </c>
      <c r="I443" s="115">
        <f t="shared" si="77"/>
        <v>46</v>
      </c>
      <c r="J443" s="115">
        <f t="shared" si="78"/>
        <v>46</v>
      </c>
      <c r="K443" s="115">
        <f t="shared" si="79"/>
        <v>46</v>
      </c>
      <c r="L443" s="115">
        <v>44</v>
      </c>
      <c r="M443" s="115"/>
      <c r="N443" s="114" t="b">
        <f t="shared" si="80"/>
        <v>1</v>
      </c>
      <c r="O443" s="116">
        <f t="shared" si="81"/>
        <v>0</v>
      </c>
    </row>
    <row r="444" spans="4:15" s="94" customFormat="1" x14ac:dyDescent="0.25">
      <c r="D444" s="109">
        <v>367</v>
      </c>
      <c r="E444" s="115">
        <f t="shared" si="73"/>
        <v>46</v>
      </c>
      <c r="F444" s="115">
        <f t="shared" si="74"/>
        <v>46</v>
      </c>
      <c r="G444" s="115">
        <f t="shared" si="75"/>
        <v>46</v>
      </c>
      <c r="H444" s="115">
        <f t="shared" si="76"/>
        <v>46</v>
      </c>
      <c r="I444" s="115">
        <f t="shared" si="77"/>
        <v>46</v>
      </c>
      <c r="J444" s="115">
        <f t="shared" si="78"/>
        <v>46</v>
      </c>
      <c r="K444" s="115">
        <f t="shared" si="79"/>
        <v>46</v>
      </c>
      <c r="L444" s="115">
        <v>45</v>
      </c>
      <c r="M444" s="115"/>
      <c r="N444" s="114" t="b">
        <f t="shared" si="80"/>
        <v>1</v>
      </c>
      <c r="O444" s="116">
        <f t="shared" si="81"/>
        <v>0</v>
      </c>
    </row>
    <row r="445" spans="4:15" s="94" customFormat="1" x14ac:dyDescent="0.25">
      <c r="D445" s="109">
        <v>368</v>
      </c>
      <c r="E445" s="115">
        <f t="shared" si="73"/>
        <v>46</v>
      </c>
      <c r="F445" s="115">
        <f t="shared" si="74"/>
        <v>46</v>
      </c>
      <c r="G445" s="115">
        <f t="shared" si="75"/>
        <v>46</v>
      </c>
      <c r="H445" s="115">
        <f t="shared" si="76"/>
        <v>46</v>
      </c>
      <c r="I445" s="115">
        <f t="shared" si="77"/>
        <v>46</v>
      </c>
      <c r="J445" s="115">
        <f t="shared" si="78"/>
        <v>46</v>
      </c>
      <c r="K445" s="115">
        <f t="shared" si="79"/>
        <v>46</v>
      </c>
      <c r="L445" s="115">
        <v>46</v>
      </c>
      <c r="M445" s="115"/>
      <c r="N445" s="114" t="b">
        <f t="shared" si="80"/>
        <v>1</v>
      </c>
      <c r="O445" s="116">
        <f t="shared" si="81"/>
        <v>0</v>
      </c>
    </row>
    <row r="446" spans="4:15" s="94" customFormat="1" x14ac:dyDescent="0.25">
      <c r="D446" s="109">
        <v>369</v>
      </c>
      <c r="E446" s="115">
        <f t="shared" si="73"/>
        <v>46</v>
      </c>
      <c r="F446" s="115">
        <f t="shared" si="74"/>
        <v>46</v>
      </c>
      <c r="G446" s="115">
        <f t="shared" si="75"/>
        <v>46</v>
      </c>
      <c r="H446" s="115">
        <f t="shared" si="76"/>
        <v>46</v>
      </c>
      <c r="I446" s="115">
        <f t="shared" si="77"/>
        <v>46</v>
      </c>
      <c r="J446" s="115">
        <f t="shared" si="78"/>
        <v>46</v>
      </c>
      <c r="K446" s="115">
        <f t="shared" si="79"/>
        <v>46</v>
      </c>
      <c r="L446" s="115">
        <v>47</v>
      </c>
      <c r="M446" s="115"/>
      <c r="N446" s="114" t="b">
        <f t="shared" si="80"/>
        <v>1</v>
      </c>
      <c r="O446" s="116">
        <f t="shared" si="81"/>
        <v>0</v>
      </c>
    </row>
    <row r="447" spans="4:15" s="94" customFormat="1" x14ac:dyDescent="0.25">
      <c r="D447" s="109">
        <v>370</v>
      </c>
      <c r="E447" s="115">
        <f t="shared" si="73"/>
        <v>46</v>
      </c>
      <c r="F447" s="115">
        <f t="shared" si="74"/>
        <v>46</v>
      </c>
      <c r="G447" s="115">
        <f t="shared" si="75"/>
        <v>46</v>
      </c>
      <c r="H447" s="115">
        <f t="shared" si="76"/>
        <v>46</v>
      </c>
      <c r="I447" s="115">
        <f t="shared" si="77"/>
        <v>46</v>
      </c>
      <c r="J447" s="115">
        <f t="shared" si="78"/>
        <v>46</v>
      </c>
      <c r="K447" s="115">
        <f t="shared" si="79"/>
        <v>46</v>
      </c>
      <c r="L447" s="115">
        <v>48</v>
      </c>
      <c r="M447" s="115"/>
      <c r="N447" s="114" t="b">
        <f t="shared" si="80"/>
        <v>1</v>
      </c>
      <c r="O447" s="116">
        <f t="shared" si="81"/>
        <v>0</v>
      </c>
    </row>
    <row r="448" spans="4:15" s="94" customFormat="1" x14ac:dyDescent="0.25">
      <c r="D448" s="109">
        <v>371</v>
      </c>
      <c r="E448" s="115">
        <f t="shared" si="73"/>
        <v>46</v>
      </c>
      <c r="F448" s="115">
        <f t="shared" si="74"/>
        <v>46</v>
      </c>
      <c r="G448" s="115">
        <f t="shared" si="75"/>
        <v>46</v>
      </c>
      <c r="H448" s="115">
        <f t="shared" si="76"/>
        <v>46</v>
      </c>
      <c r="I448" s="115">
        <f t="shared" si="77"/>
        <v>46</v>
      </c>
      <c r="J448" s="115">
        <f t="shared" si="78"/>
        <v>46</v>
      </c>
      <c r="K448" s="115">
        <f t="shared" si="79"/>
        <v>46</v>
      </c>
      <c r="L448" s="115">
        <v>49</v>
      </c>
      <c r="M448" s="115"/>
      <c r="N448" s="114" t="b">
        <f t="shared" si="80"/>
        <v>1</v>
      </c>
      <c r="O448" s="116">
        <f t="shared" si="81"/>
        <v>0</v>
      </c>
    </row>
    <row r="449" spans="4:15" s="94" customFormat="1" x14ac:dyDescent="0.25">
      <c r="D449" s="109">
        <v>372</v>
      </c>
      <c r="E449" s="115">
        <f t="shared" si="73"/>
        <v>47</v>
      </c>
      <c r="F449" s="115">
        <f t="shared" si="74"/>
        <v>47</v>
      </c>
      <c r="G449" s="115">
        <f t="shared" si="75"/>
        <v>47</v>
      </c>
      <c r="H449" s="115">
        <f t="shared" si="76"/>
        <v>47</v>
      </c>
      <c r="I449" s="115">
        <f t="shared" si="77"/>
        <v>47</v>
      </c>
      <c r="J449" s="115">
        <f t="shared" si="78"/>
        <v>47</v>
      </c>
      <c r="K449" s="115">
        <f t="shared" si="79"/>
        <v>47</v>
      </c>
      <c r="L449" s="115">
        <v>43</v>
      </c>
      <c r="M449" s="115"/>
      <c r="N449" s="114" t="b">
        <f t="shared" si="80"/>
        <v>1</v>
      </c>
      <c r="O449" s="116">
        <f t="shared" si="81"/>
        <v>0</v>
      </c>
    </row>
    <row r="450" spans="4:15" s="94" customFormat="1" x14ac:dyDescent="0.25">
      <c r="D450" s="109">
        <v>373</v>
      </c>
      <c r="E450" s="115">
        <f t="shared" si="73"/>
        <v>47</v>
      </c>
      <c r="F450" s="115">
        <f t="shared" si="74"/>
        <v>47</v>
      </c>
      <c r="G450" s="115">
        <f t="shared" si="75"/>
        <v>47</v>
      </c>
      <c r="H450" s="115">
        <f t="shared" si="76"/>
        <v>47</v>
      </c>
      <c r="I450" s="115">
        <f t="shared" si="77"/>
        <v>47</v>
      </c>
      <c r="J450" s="115">
        <f t="shared" si="78"/>
        <v>47</v>
      </c>
      <c r="K450" s="115">
        <f t="shared" si="79"/>
        <v>47</v>
      </c>
      <c r="L450" s="115">
        <v>44</v>
      </c>
      <c r="M450" s="115"/>
      <c r="N450" s="114" t="b">
        <f t="shared" si="80"/>
        <v>1</v>
      </c>
      <c r="O450" s="116">
        <f t="shared" si="81"/>
        <v>0</v>
      </c>
    </row>
    <row r="451" spans="4:15" s="94" customFormat="1" x14ac:dyDescent="0.25">
      <c r="D451" s="109">
        <v>374</v>
      </c>
      <c r="E451" s="115">
        <f t="shared" si="73"/>
        <v>47</v>
      </c>
      <c r="F451" s="115">
        <f t="shared" si="74"/>
        <v>47</v>
      </c>
      <c r="G451" s="115">
        <f t="shared" si="75"/>
        <v>47</v>
      </c>
      <c r="H451" s="115">
        <f t="shared" si="76"/>
        <v>47</v>
      </c>
      <c r="I451" s="115">
        <f t="shared" si="77"/>
        <v>47</v>
      </c>
      <c r="J451" s="115">
        <f t="shared" si="78"/>
        <v>47</v>
      </c>
      <c r="K451" s="115">
        <f t="shared" si="79"/>
        <v>47</v>
      </c>
      <c r="L451" s="115">
        <v>45</v>
      </c>
      <c r="M451" s="115"/>
      <c r="N451" s="114" t="b">
        <f t="shared" si="80"/>
        <v>1</v>
      </c>
      <c r="O451" s="116">
        <f t="shared" si="81"/>
        <v>0</v>
      </c>
    </row>
    <row r="452" spans="4:15" s="94" customFormat="1" x14ac:dyDescent="0.25">
      <c r="D452" s="109">
        <v>375</v>
      </c>
      <c r="E452" s="115">
        <f t="shared" si="73"/>
        <v>47</v>
      </c>
      <c r="F452" s="115">
        <f t="shared" si="74"/>
        <v>47</v>
      </c>
      <c r="G452" s="115">
        <f t="shared" si="75"/>
        <v>47</v>
      </c>
      <c r="H452" s="115">
        <f t="shared" si="76"/>
        <v>47</v>
      </c>
      <c r="I452" s="115">
        <f t="shared" si="77"/>
        <v>47</v>
      </c>
      <c r="J452" s="115">
        <f t="shared" si="78"/>
        <v>47</v>
      </c>
      <c r="K452" s="115">
        <f t="shared" si="79"/>
        <v>47</v>
      </c>
      <c r="L452" s="115">
        <v>46</v>
      </c>
      <c r="M452" s="115"/>
      <c r="N452" s="114" t="b">
        <f t="shared" si="80"/>
        <v>1</v>
      </c>
      <c r="O452" s="116">
        <f t="shared" si="81"/>
        <v>0</v>
      </c>
    </row>
    <row r="453" spans="4:15" s="94" customFormat="1" x14ac:dyDescent="0.25">
      <c r="D453" s="109">
        <v>376</v>
      </c>
      <c r="E453" s="115">
        <f t="shared" si="73"/>
        <v>47</v>
      </c>
      <c r="F453" s="115">
        <f t="shared" si="74"/>
        <v>47</v>
      </c>
      <c r="G453" s="115">
        <f t="shared" si="75"/>
        <v>47</v>
      </c>
      <c r="H453" s="115">
        <f t="shared" si="76"/>
        <v>47</v>
      </c>
      <c r="I453" s="115">
        <f t="shared" si="77"/>
        <v>47</v>
      </c>
      <c r="J453" s="115">
        <f t="shared" si="78"/>
        <v>47</v>
      </c>
      <c r="K453" s="115">
        <f t="shared" si="79"/>
        <v>47</v>
      </c>
      <c r="L453" s="115">
        <v>47</v>
      </c>
      <c r="M453" s="115"/>
      <c r="N453" s="114" t="b">
        <f t="shared" si="80"/>
        <v>1</v>
      </c>
      <c r="O453" s="116">
        <f t="shared" si="81"/>
        <v>0</v>
      </c>
    </row>
    <row r="454" spans="4:15" s="94" customFormat="1" x14ac:dyDescent="0.25">
      <c r="D454" s="109">
        <v>377</v>
      </c>
      <c r="E454" s="115">
        <f t="shared" si="73"/>
        <v>47</v>
      </c>
      <c r="F454" s="115">
        <f t="shared" si="74"/>
        <v>47</v>
      </c>
      <c r="G454" s="115">
        <f t="shared" si="75"/>
        <v>47</v>
      </c>
      <c r="H454" s="115">
        <f t="shared" si="76"/>
        <v>47</v>
      </c>
      <c r="I454" s="115">
        <f t="shared" si="77"/>
        <v>47</v>
      </c>
      <c r="J454" s="115">
        <f t="shared" si="78"/>
        <v>47</v>
      </c>
      <c r="K454" s="115">
        <f t="shared" si="79"/>
        <v>47</v>
      </c>
      <c r="L454" s="115">
        <v>48</v>
      </c>
      <c r="M454" s="115"/>
      <c r="N454" s="114" t="b">
        <f t="shared" si="80"/>
        <v>1</v>
      </c>
      <c r="O454" s="116">
        <f t="shared" si="81"/>
        <v>0</v>
      </c>
    </row>
    <row r="455" spans="4:15" s="94" customFormat="1" x14ac:dyDescent="0.25">
      <c r="D455" s="109">
        <v>378</v>
      </c>
      <c r="E455" s="115">
        <f t="shared" si="73"/>
        <v>47</v>
      </c>
      <c r="F455" s="115">
        <f t="shared" si="74"/>
        <v>47</v>
      </c>
      <c r="G455" s="115">
        <f t="shared" si="75"/>
        <v>47</v>
      </c>
      <c r="H455" s="115">
        <f t="shared" si="76"/>
        <v>47</v>
      </c>
      <c r="I455" s="115">
        <f t="shared" si="77"/>
        <v>47</v>
      </c>
      <c r="J455" s="115">
        <f t="shared" si="78"/>
        <v>47</v>
      </c>
      <c r="K455" s="115">
        <f t="shared" si="79"/>
        <v>47</v>
      </c>
      <c r="L455" s="115">
        <v>49</v>
      </c>
      <c r="M455" s="115"/>
      <c r="N455" s="114" t="b">
        <f t="shared" si="80"/>
        <v>1</v>
      </c>
      <c r="O455" s="116">
        <f t="shared" si="81"/>
        <v>0</v>
      </c>
    </row>
    <row r="456" spans="4:15" s="94" customFormat="1" x14ac:dyDescent="0.25">
      <c r="D456" s="109">
        <v>379</v>
      </c>
      <c r="E456" s="115">
        <f t="shared" si="73"/>
        <v>47</v>
      </c>
      <c r="F456" s="115">
        <f t="shared" si="74"/>
        <v>47</v>
      </c>
      <c r="G456" s="115">
        <f t="shared" si="75"/>
        <v>47</v>
      </c>
      <c r="H456" s="115">
        <f t="shared" si="76"/>
        <v>47</v>
      </c>
      <c r="I456" s="115">
        <f t="shared" si="77"/>
        <v>47</v>
      </c>
      <c r="J456" s="115">
        <f t="shared" si="78"/>
        <v>47</v>
      </c>
      <c r="K456" s="115">
        <f t="shared" si="79"/>
        <v>47</v>
      </c>
      <c r="L456" s="115">
        <v>50</v>
      </c>
      <c r="M456" s="115"/>
      <c r="N456" s="114" t="b">
        <f t="shared" si="80"/>
        <v>1</v>
      </c>
      <c r="O456" s="116">
        <f t="shared" si="81"/>
        <v>0</v>
      </c>
    </row>
    <row r="457" spans="4:15" s="94" customFormat="1" x14ac:dyDescent="0.25">
      <c r="D457" s="109">
        <v>380</v>
      </c>
      <c r="E457" s="115">
        <f t="shared" si="73"/>
        <v>48</v>
      </c>
      <c r="F457" s="115">
        <f t="shared" si="74"/>
        <v>48</v>
      </c>
      <c r="G457" s="115">
        <f t="shared" si="75"/>
        <v>48</v>
      </c>
      <c r="H457" s="115">
        <f t="shared" si="76"/>
        <v>48</v>
      </c>
      <c r="I457" s="115">
        <f t="shared" si="77"/>
        <v>48</v>
      </c>
      <c r="J457" s="115">
        <f t="shared" si="78"/>
        <v>48</v>
      </c>
      <c r="K457" s="115">
        <f t="shared" si="79"/>
        <v>48</v>
      </c>
      <c r="L457" s="115">
        <v>44</v>
      </c>
      <c r="M457" s="115"/>
      <c r="N457" s="114" t="b">
        <f t="shared" si="80"/>
        <v>1</v>
      </c>
      <c r="O457" s="116">
        <f t="shared" si="81"/>
        <v>0</v>
      </c>
    </row>
    <row r="458" spans="4:15" s="94" customFormat="1" x14ac:dyDescent="0.25">
      <c r="D458" s="109">
        <v>381</v>
      </c>
      <c r="E458" s="115">
        <f t="shared" si="73"/>
        <v>48</v>
      </c>
      <c r="F458" s="115">
        <f t="shared" si="74"/>
        <v>48</v>
      </c>
      <c r="G458" s="115">
        <f t="shared" si="75"/>
        <v>48</v>
      </c>
      <c r="H458" s="115">
        <f t="shared" si="76"/>
        <v>48</v>
      </c>
      <c r="I458" s="115">
        <f t="shared" si="77"/>
        <v>48</v>
      </c>
      <c r="J458" s="115">
        <f t="shared" si="78"/>
        <v>48</v>
      </c>
      <c r="K458" s="115">
        <f t="shared" si="79"/>
        <v>48</v>
      </c>
      <c r="L458" s="115">
        <v>45</v>
      </c>
      <c r="M458" s="115"/>
      <c r="N458" s="114" t="b">
        <f t="shared" si="80"/>
        <v>1</v>
      </c>
      <c r="O458" s="116">
        <f t="shared" si="81"/>
        <v>0</v>
      </c>
    </row>
    <row r="459" spans="4:15" s="94" customFormat="1" x14ac:dyDescent="0.25">
      <c r="D459" s="109">
        <v>382</v>
      </c>
      <c r="E459" s="115">
        <f t="shared" si="73"/>
        <v>48</v>
      </c>
      <c r="F459" s="115">
        <f t="shared" si="74"/>
        <v>48</v>
      </c>
      <c r="G459" s="115">
        <f t="shared" si="75"/>
        <v>48</v>
      </c>
      <c r="H459" s="115">
        <f t="shared" si="76"/>
        <v>48</v>
      </c>
      <c r="I459" s="115">
        <f t="shared" si="77"/>
        <v>48</v>
      </c>
      <c r="J459" s="115">
        <f t="shared" si="78"/>
        <v>48</v>
      </c>
      <c r="K459" s="115">
        <f t="shared" si="79"/>
        <v>48</v>
      </c>
      <c r="L459" s="115">
        <v>46</v>
      </c>
      <c r="M459" s="115"/>
      <c r="N459" s="114" t="b">
        <f t="shared" si="80"/>
        <v>1</v>
      </c>
      <c r="O459" s="116">
        <f t="shared" si="81"/>
        <v>0</v>
      </c>
    </row>
    <row r="460" spans="4:15" s="94" customFormat="1" x14ac:dyDescent="0.25">
      <c r="D460" s="109">
        <v>383</v>
      </c>
      <c r="E460" s="115">
        <f t="shared" si="73"/>
        <v>48</v>
      </c>
      <c r="F460" s="115">
        <f t="shared" si="74"/>
        <v>48</v>
      </c>
      <c r="G460" s="115">
        <f t="shared" si="75"/>
        <v>48</v>
      </c>
      <c r="H460" s="115">
        <f t="shared" si="76"/>
        <v>48</v>
      </c>
      <c r="I460" s="115">
        <f t="shared" si="77"/>
        <v>48</v>
      </c>
      <c r="J460" s="115">
        <f t="shared" si="78"/>
        <v>48</v>
      </c>
      <c r="K460" s="115">
        <f t="shared" si="79"/>
        <v>48</v>
      </c>
      <c r="L460" s="115">
        <v>47</v>
      </c>
      <c r="M460" s="115"/>
      <c r="N460" s="114" t="b">
        <f t="shared" si="80"/>
        <v>1</v>
      </c>
      <c r="O460" s="116">
        <f t="shared" si="81"/>
        <v>0</v>
      </c>
    </row>
    <row r="461" spans="4:15" s="94" customFormat="1" x14ac:dyDescent="0.25">
      <c r="D461" s="109">
        <v>384</v>
      </c>
      <c r="E461" s="115">
        <f t="shared" si="73"/>
        <v>48</v>
      </c>
      <c r="F461" s="115">
        <f t="shared" si="74"/>
        <v>48</v>
      </c>
      <c r="G461" s="115">
        <f t="shared" si="75"/>
        <v>48</v>
      </c>
      <c r="H461" s="115">
        <f t="shared" si="76"/>
        <v>48</v>
      </c>
      <c r="I461" s="115">
        <f t="shared" si="77"/>
        <v>48</v>
      </c>
      <c r="J461" s="115">
        <f t="shared" si="78"/>
        <v>48</v>
      </c>
      <c r="K461" s="115">
        <f t="shared" si="79"/>
        <v>48</v>
      </c>
      <c r="L461" s="115">
        <v>48</v>
      </c>
      <c r="M461" s="115"/>
      <c r="N461" s="114" t="b">
        <f t="shared" si="80"/>
        <v>1</v>
      </c>
      <c r="O461" s="116">
        <f t="shared" si="81"/>
        <v>0</v>
      </c>
    </row>
    <row r="462" spans="4:15" s="94" customFormat="1" x14ac:dyDescent="0.25">
      <c r="D462" s="109">
        <v>385</v>
      </c>
      <c r="E462" s="115">
        <f t="shared" si="73"/>
        <v>48</v>
      </c>
      <c r="F462" s="115">
        <f t="shared" si="74"/>
        <v>48</v>
      </c>
      <c r="G462" s="115">
        <f t="shared" si="75"/>
        <v>48</v>
      </c>
      <c r="H462" s="115">
        <f t="shared" si="76"/>
        <v>48</v>
      </c>
      <c r="I462" s="115">
        <f t="shared" si="77"/>
        <v>48</v>
      </c>
      <c r="J462" s="115">
        <f t="shared" si="78"/>
        <v>48</v>
      </c>
      <c r="K462" s="115">
        <f t="shared" si="79"/>
        <v>48</v>
      </c>
      <c r="L462" s="115">
        <v>49</v>
      </c>
      <c r="M462" s="115"/>
      <c r="N462" s="114" t="b">
        <f t="shared" si="80"/>
        <v>1</v>
      </c>
      <c r="O462" s="116">
        <f t="shared" si="81"/>
        <v>0</v>
      </c>
    </row>
    <row r="463" spans="4:15" s="94" customFormat="1" x14ac:dyDescent="0.25">
      <c r="D463" s="109">
        <v>386</v>
      </c>
      <c r="E463" s="115">
        <f t="shared" si="73"/>
        <v>48</v>
      </c>
      <c r="F463" s="115">
        <f t="shared" si="74"/>
        <v>48</v>
      </c>
      <c r="G463" s="115">
        <f t="shared" si="75"/>
        <v>48</v>
      </c>
      <c r="H463" s="115">
        <f t="shared" si="76"/>
        <v>48</v>
      </c>
      <c r="I463" s="115">
        <f t="shared" si="77"/>
        <v>48</v>
      </c>
      <c r="J463" s="115">
        <f t="shared" si="78"/>
        <v>48</v>
      </c>
      <c r="K463" s="115">
        <f t="shared" si="79"/>
        <v>48</v>
      </c>
      <c r="L463" s="115">
        <v>50</v>
      </c>
      <c r="M463" s="115"/>
      <c r="N463" s="114" t="b">
        <f t="shared" si="80"/>
        <v>1</v>
      </c>
      <c r="O463" s="116">
        <f t="shared" si="81"/>
        <v>0</v>
      </c>
    </row>
    <row r="464" spans="4:15" s="94" customFormat="1" x14ac:dyDescent="0.25">
      <c r="D464" s="109">
        <v>387</v>
      </c>
      <c r="E464" s="115">
        <f t="shared" si="73"/>
        <v>48</v>
      </c>
      <c r="F464" s="115">
        <f t="shared" si="74"/>
        <v>48</v>
      </c>
      <c r="G464" s="115">
        <f t="shared" si="75"/>
        <v>48</v>
      </c>
      <c r="H464" s="115">
        <f t="shared" si="76"/>
        <v>48</v>
      </c>
      <c r="I464" s="115">
        <f t="shared" si="77"/>
        <v>48</v>
      </c>
      <c r="J464" s="115">
        <f t="shared" si="78"/>
        <v>48</v>
      </c>
      <c r="K464" s="115">
        <f t="shared" si="79"/>
        <v>48</v>
      </c>
      <c r="L464" s="115">
        <v>51</v>
      </c>
      <c r="M464" s="115"/>
      <c r="N464" s="114" t="b">
        <f t="shared" si="80"/>
        <v>1</v>
      </c>
      <c r="O464" s="116">
        <f t="shared" si="81"/>
        <v>0</v>
      </c>
    </row>
    <row r="465" spans="4:15" s="94" customFormat="1" x14ac:dyDescent="0.25">
      <c r="D465" s="109">
        <v>388</v>
      </c>
      <c r="E465" s="115">
        <f t="shared" si="73"/>
        <v>49</v>
      </c>
      <c r="F465" s="115">
        <f t="shared" si="74"/>
        <v>49</v>
      </c>
      <c r="G465" s="115">
        <f t="shared" si="75"/>
        <v>49</v>
      </c>
      <c r="H465" s="115">
        <f t="shared" si="76"/>
        <v>49</v>
      </c>
      <c r="I465" s="115">
        <f t="shared" si="77"/>
        <v>49</v>
      </c>
      <c r="J465" s="115">
        <f t="shared" si="78"/>
        <v>49</v>
      </c>
      <c r="K465" s="115">
        <f t="shared" si="79"/>
        <v>49</v>
      </c>
      <c r="L465" s="115">
        <v>45</v>
      </c>
      <c r="M465" s="115"/>
      <c r="N465" s="114" t="b">
        <f t="shared" si="80"/>
        <v>1</v>
      </c>
      <c r="O465" s="116">
        <f t="shared" si="81"/>
        <v>0</v>
      </c>
    </row>
    <row r="466" spans="4:15" s="94" customFormat="1" x14ac:dyDescent="0.25">
      <c r="D466" s="109">
        <v>389</v>
      </c>
      <c r="E466" s="115">
        <f t="shared" si="73"/>
        <v>49</v>
      </c>
      <c r="F466" s="115">
        <f t="shared" si="74"/>
        <v>49</v>
      </c>
      <c r="G466" s="115">
        <f t="shared" si="75"/>
        <v>49</v>
      </c>
      <c r="H466" s="115">
        <f t="shared" si="76"/>
        <v>49</v>
      </c>
      <c r="I466" s="115">
        <f t="shared" si="77"/>
        <v>49</v>
      </c>
      <c r="J466" s="115">
        <f t="shared" si="78"/>
        <v>49</v>
      </c>
      <c r="K466" s="115">
        <f t="shared" si="79"/>
        <v>49</v>
      </c>
      <c r="L466" s="115">
        <v>46</v>
      </c>
      <c r="M466" s="115"/>
      <c r="N466" s="114" t="b">
        <f t="shared" si="80"/>
        <v>1</v>
      </c>
      <c r="O466" s="116">
        <f t="shared" si="81"/>
        <v>0</v>
      </c>
    </row>
    <row r="467" spans="4:15" s="94" customFormat="1" x14ac:dyDescent="0.25">
      <c r="D467" s="109">
        <v>390</v>
      </c>
      <c r="E467" s="115">
        <f t="shared" si="73"/>
        <v>49</v>
      </c>
      <c r="F467" s="115">
        <f t="shared" si="74"/>
        <v>49</v>
      </c>
      <c r="G467" s="115">
        <f t="shared" si="75"/>
        <v>49</v>
      </c>
      <c r="H467" s="115">
        <f t="shared" si="76"/>
        <v>49</v>
      </c>
      <c r="I467" s="115">
        <f t="shared" si="77"/>
        <v>49</v>
      </c>
      <c r="J467" s="115">
        <f t="shared" si="78"/>
        <v>49</v>
      </c>
      <c r="K467" s="115">
        <f t="shared" si="79"/>
        <v>49</v>
      </c>
      <c r="L467" s="115">
        <v>47</v>
      </c>
      <c r="M467" s="115"/>
      <c r="N467" s="114" t="b">
        <f t="shared" si="80"/>
        <v>1</v>
      </c>
      <c r="O467" s="116">
        <f t="shared" si="81"/>
        <v>0</v>
      </c>
    </row>
    <row r="468" spans="4:15" s="94" customFormat="1" x14ac:dyDescent="0.25">
      <c r="D468" s="109">
        <v>391</v>
      </c>
      <c r="E468" s="115">
        <f t="shared" si="73"/>
        <v>49</v>
      </c>
      <c r="F468" s="115">
        <f t="shared" si="74"/>
        <v>49</v>
      </c>
      <c r="G468" s="115">
        <f t="shared" si="75"/>
        <v>49</v>
      </c>
      <c r="H468" s="115">
        <f t="shared" si="76"/>
        <v>49</v>
      </c>
      <c r="I468" s="115">
        <f t="shared" si="77"/>
        <v>49</v>
      </c>
      <c r="J468" s="115">
        <f t="shared" si="78"/>
        <v>49</v>
      </c>
      <c r="K468" s="115">
        <f t="shared" si="79"/>
        <v>49</v>
      </c>
      <c r="L468" s="115">
        <v>48</v>
      </c>
      <c r="M468" s="115"/>
      <c r="N468" s="114" t="b">
        <f t="shared" si="80"/>
        <v>1</v>
      </c>
      <c r="O468" s="116">
        <f t="shared" si="81"/>
        <v>0</v>
      </c>
    </row>
    <row r="469" spans="4:15" s="94" customFormat="1" x14ac:dyDescent="0.25">
      <c r="D469" s="109">
        <v>392</v>
      </c>
      <c r="E469" s="115">
        <f t="shared" si="73"/>
        <v>49</v>
      </c>
      <c r="F469" s="115">
        <f t="shared" si="74"/>
        <v>49</v>
      </c>
      <c r="G469" s="115">
        <f t="shared" si="75"/>
        <v>49</v>
      </c>
      <c r="H469" s="115">
        <f t="shared" si="76"/>
        <v>49</v>
      </c>
      <c r="I469" s="115">
        <f t="shared" si="77"/>
        <v>49</v>
      </c>
      <c r="J469" s="115">
        <f t="shared" si="78"/>
        <v>49</v>
      </c>
      <c r="K469" s="115">
        <f t="shared" si="79"/>
        <v>49</v>
      </c>
      <c r="L469" s="115">
        <v>49</v>
      </c>
      <c r="M469" s="115"/>
      <c r="N469" s="114" t="b">
        <f t="shared" si="80"/>
        <v>1</v>
      </c>
      <c r="O469" s="116">
        <f t="shared" si="81"/>
        <v>0</v>
      </c>
    </row>
    <row r="470" spans="4:15" s="94" customFormat="1" x14ac:dyDescent="0.25">
      <c r="D470" s="109">
        <v>393</v>
      </c>
      <c r="E470" s="115">
        <f t="shared" si="73"/>
        <v>49</v>
      </c>
      <c r="F470" s="115">
        <f t="shared" si="74"/>
        <v>49</v>
      </c>
      <c r="G470" s="115">
        <f t="shared" si="75"/>
        <v>49</v>
      </c>
      <c r="H470" s="115">
        <f t="shared" si="76"/>
        <v>49</v>
      </c>
      <c r="I470" s="115">
        <f t="shared" si="77"/>
        <v>49</v>
      </c>
      <c r="J470" s="115">
        <f t="shared" si="78"/>
        <v>49</v>
      </c>
      <c r="K470" s="115">
        <f t="shared" si="79"/>
        <v>49</v>
      </c>
      <c r="L470" s="115">
        <v>50</v>
      </c>
      <c r="M470" s="115"/>
      <c r="N470" s="114" t="b">
        <f t="shared" si="80"/>
        <v>1</v>
      </c>
      <c r="O470" s="116">
        <f t="shared" si="81"/>
        <v>0</v>
      </c>
    </row>
    <row r="471" spans="4:15" s="94" customFormat="1" x14ac:dyDescent="0.25">
      <c r="D471" s="109">
        <v>394</v>
      </c>
      <c r="E471" s="115">
        <f t="shared" si="73"/>
        <v>49</v>
      </c>
      <c r="F471" s="115">
        <f t="shared" si="74"/>
        <v>49</v>
      </c>
      <c r="G471" s="115">
        <f t="shared" si="75"/>
        <v>49</v>
      </c>
      <c r="H471" s="115">
        <f t="shared" si="76"/>
        <v>49</v>
      </c>
      <c r="I471" s="115">
        <f t="shared" si="77"/>
        <v>49</v>
      </c>
      <c r="J471" s="115">
        <f t="shared" si="78"/>
        <v>49</v>
      </c>
      <c r="K471" s="115">
        <f t="shared" si="79"/>
        <v>49</v>
      </c>
      <c r="L471" s="115">
        <v>51</v>
      </c>
      <c r="M471" s="115"/>
      <c r="N471" s="114" t="b">
        <f t="shared" si="80"/>
        <v>1</v>
      </c>
      <c r="O471" s="116">
        <f t="shared" si="81"/>
        <v>0</v>
      </c>
    </row>
    <row r="472" spans="4:15" s="94" customFormat="1" x14ac:dyDescent="0.25">
      <c r="D472" s="109">
        <v>395</v>
      </c>
      <c r="E472" s="115">
        <f t="shared" si="73"/>
        <v>49</v>
      </c>
      <c r="F472" s="115">
        <f t="shared" si="74"/>
        <v>49</v>
      </c>
      <c r="G472" s="115">
        <f t="shared" si="75"/>
        <v>49</v>
      </c>
      <c r="H472" s="115">
        <f t="shared" si="76"/>
        <v>49</v>
      </c>
      <c r="I472" s="115">
        <f t="shared" si="77"/>
        <v>49</v>
      </c>
      <c r="J472" s="115">
        <f t="shared" si="78"/>
        <v>49</v>
      </c>
      <c r="K472" s="115">
        <f t="shared" si="79"/>
        <v>49</v>
      </c>
      <c r="L472" s="115">
        <v>52</v>
      </c>
      <c r="M472" s="115"/>
      <c r="N472" s="114" t="b">
        <f t="shared" si="80"/>
        <v>1</v>
      </c>
      <c r="O472" s="116">
        <f t="shared" si="81"/>
        <v>0</v>
      </c>
    </row>
    <row r="473" spans="4:15" s="94" customFormat="1" x14ac:dyDescent="0.25">
      <c r="D473" s="109">
        <v>396</v>
      </c>
      <c r="E473" s="115">
        <f t="shared" si="73"/>
        <v>50</v>
      </c>
      <c r="F473" s="115">
        <f t="shared" si="74"/>
        <v>50</v>
      </c>
      <c r="G473" s="115">
        <f t="shared" si="75"/>
        <v>50</v>
      </c>
      <c r="H473" s="115">
        <f t="shared" si="76"/>
        <v>50</v>
      </c>
      <c r="I473" s="115">
        <f t="shared" si="77"/>
        <v>50</v>
      </c>
      <c r="J473" s="115">
        <f t="shared" si="78"/>
        <v>50</v>
      </c>
      <c r="K473" s="115">
        <f t="shared" si="79"/>
        <v>50</v>
      </c>
      <c r="L473" s="115">
        <v>46</v>
      </c>
      <c r="M473" s="115"/>
      <c r="N473" s="114" t="b">
        <f t="shared" si="80"/>
        <v>1</v>
      </c>
      <c r="O473" s="116">
        <f t="shared" si="81"/>
        <v>0</v>
      </c>
    </row>
    <row r="474" spans="4:15" s="94" customFormat="1" x14ac:dyDescent="0.25">
      <c r="D474" s="109">
        <v>397</v>
      </c>
      <c r="E474" s="115">
        <f t="shared" si="73"/>
        <v>50</v>
      </c>
      <c r="F474" s="115">
        <f t="shared" si="74"/>
        <v>50</v>
      </c>
      <c r="G474" s="115">
        <f t="shared" si="75"/>
        <v>50</v>
      </c>
      <c r="H474" s="115">
        <f t="shared" si="76"/>
        <v>50</v>
      </c>
      <c r="I474" s="115">
        <f t="shared" si="77"/>
        <v>50</v>
      </c>
      <c r="J474" s="115">
        <f t="shared" si="78"/>
        <v>50</v>
      </c>
      <c r="K474" s="115">
        <f t="shared" si="79"/>
        <v>50</v>
      </c>
      <c r="L474" s="115">
        <v>47</v>
      </c>
      <c r="M474" s="115"/>
      <c r="N474" s="114" t="b">
        <f t="shared" si="80"/>
        <v>1</v>
      </c>
      <c r="O474" s="116">
        <f t="shared" si="81"/>
        <v>0</v>
      </c>
    </row>
    <row r="475" spans="4:15" s="94" customFormat="1" x14ac:dyDescent="0.25">
      <c r="D475" s="109">
        <v>398</v>
      </c>
      <c r="E475" s="115">
        <f t="shared" si="73"/>
        <v>50</v>
      </c>
      <c r="F475" s="115">
        <f t="shared" si="74"/>
        <v>50</v>
      </c>
      <c r="G475" s="115">
        <f t="shared" si="75"/>
        <v>50</v>
      </c>
      <c r="H475" s="115">
        <f t="shared" si="76"/>
        <v>50</v>
      </c>
      <c r="I475" s="115">
        <f t="shared" si="77"/>
        <v>50</v>
      </c>
      <c r="J475" s="115">
        <f t="shared" si="78"/>
        <v>50</v>
      </c>
      <c r="K475" s="115">
        <f t="shared" si="79"/>
        <v>50</v>
      </c>
      <c r="L475" s="115">
        <v>48</v>
      </c>
      <c r="M475" s="115"/>
      <c r="N475" s="114" t="b">
        <f t="shared" si="80"/>
        <v>1</v>
      </c>
      <c r="O475" s="116">
        <f t="shared" si="81"/>
        <v>0</v>
      </c>
    </row>
    <row r="476" spans="4:15" s="94" customFormat="1" x14ac:dyDescent="0.25">
      <c r="D476" s="109">
        <v>399</v>
      </c>
      <c r="E476" s="115">
        <f t="shared" ref="E476:E484" si="82">ROUND(D476/L$77,0)</f>
        <v>50</v>
      </c>
      <c r="F476" s="115">
        <f t="shared" ref="F476:F484" si="83">ROUND(D476/L$77,0)</f>
        <v>50</v>
      </c>
      <c r="G476" s="115">
        <f t="shared" ref="G476:G484" si="84">ROUND($D476/L$77,0)</f>
        <v>50</v>
      </c>
      <c r="H476" s="115">
        <f t="shared" ref="H476:H484" si="85">ROUND($D476/L$77,0)</f>
        <v>50</v>
      </c>
      <c r="I476" s="115">
        <f t="shared" ref="I476:I484" si="86">ROUND($D476/L$77,0)</f>
        <v>50</v>
      </c>
      <c r="J476" s="115">
        <f t="shared" ref="J476:J484" si="87">ROUND($D476/L$77,0)</f>
        <v>50</v>
      </c>
      <c r="K476" s="115">
        <f t="shared" ref="K476:K484" si="88">ROUND($D476/L$77,0)</f>
        <v>50</v>
      </c>
      <c r="L476" s="115">
        <v>49</v>
      </c>
      <c r="M476" s="115"/>
      <c r="N476" s="114" t="b">
        <f t="shared" si="80"/>
        <v>1</v>
      </c>
      <c r="O476" s="116">
        <f t="shared" si="81"/>
        <v>0</v>
      </c>
    </row>
    <row r="477" spans="4:15" s="94" customFormat="1" x14ac:dyDescent="0.25">
      <c r="D477" s="109">
        <v>400</v>
      </c>
      <c r="E477" s="115">
        <f t="shared" si="82"/>
        <v>50</v>
      </c>
      <c r="F477" s="115">
        <f t="shared" si="83"/>
        <v>50</v>
      </c>
      <c r="G477" s="115">
        <f t="shared" si="84"/>
        <v>50</v>
      </c>
      <c r="H477" s="115">
        <f t="shared" si="85"/>
        <v>50</v>
      </c>
      <c r="I477" s="115">
        <f t="shared" si="86"/>
        <v>50</v>
      </c>
      <c r="J477" s="115">
        <f t="shared" si="87"/>
        <v>50</v>
      </c>
      <c r="K477" s="115">
        <f t="shared" si="88"/>
        <v>50</v>
      </c>
      <c r="L477" s="115">
        <v>50</v>
      </c>
      <c r="M477" s="115"/>
      <c r="N477" s="114" t="b">
        <f t="shared" si="80"/>
        <v>1</v>
      </c>
      <c r="O477" s="116">
        <f t="shared" si="81"/>
        <v>0</v>
      </c>
    </row>
    <row r="478" spans="4:15" s="94" customFormat="1" x14ac:dyDescent="0.25">
      <c r="D478" s="109">
        <v>401</v>
      </c>
      <c r="E478" s="115">
        <f t="shared" si="82"/>
        <v>50</v>
      </c>
      <c r="F478" s="115">
        <f t="shared" si="83"/>
        <v>50</v>
      </c>
      <c r="G478" s="115">
        <f t="shared" si="84"/>
        <v>50</v>
      </c>
      <c r="H478" s="115">
        <f t="shared" si="85"/>
        <v>50</v>
      </c>
      <c r="I478" s="115">
        <f t="shared" si="86"/>
        <v>50</v>
      </c>
      <c r="J478" s="115">
        <f t="shared" si="87"/>
        <v>50</v>
      </c>
      <c r="K478" s="115">
        <f t="shared" si="88"/>
        <v>50</v>
      </c>
      <c r="L478" s="115">
        <v>51</v>
      </c>
      <c r="M478" s="115"/>
      <c r="N478" s="114" t="b">
        <f t="shared" si="80"/>
        <v>1</v>
      </c>
      <c r="O478" s="116">
        <f t="shared" si="81"/>
        <v>0</v>
      </c>
    </row>
    <row r="479" spans="4:15" s="94" customFormat="1" x14ac:dyDescent="0.25">
      <c r="D479" s="109">
        <v>402</v>
      </c>
      <c r="E479" s="115">
        <f t="shared" si="82"/>
        <v>50</v>
      </c>
      <c r="F479" s="115">
        <f t="shared" si="83"/>
        <v>50</v>
      </c>
      <c r="G479" s="115">
        <f t="shared" si="84"/>
        <v>50</v>
      </c>
      <c r="H479" s="115">
        <f t="shared" si="85"/>
        <v>50</v>
      </c>
      <c r="I479" s="115">
        <f t="shared" si="86"/>
        <v>50</v>
      </c>
      <c r="J479" s="115">
        <f t="shared" si="87"/>
        <v>50</v>
      </c>
      <c r="K479" s="115">
        <f t="shared" si="88"/>
        <v>50</v>
      </c>
      <c r="L479" s="115">
        <v>52</v>
      </c>
      <c r="M479" s="115"/>
      <c r="N479" s="114" t="b">
        <f t="shared" si="80"/>
        <v>1</v>
      </c>
      <c r="O479" s="116">
        <f t="shared" si="81"/>
        <v>0</v>
      </c>
    </row>
    <row r="480" spans="4:15" s="94" customFormat="1" x14ac:dyDescent="0.25">
      <c r="D480" s="109">
        <v>403</v>
      </c>
      <c r="E480" s="115">
        <f t="shared" si="82"/>
        <v>50</v>
      </c>
      <c r="F480" s="115">
        <f t="shared" si="83"/>
        <v>50</v>
      </c>
      <c r="G480" s="115">
        <f t="shared" si="84"/>
        <v>50</v>
      </c>
      <c r="H480" s="115">
        <f t="shared" si="85"/>
        <v>50</v>
      </c>
      <c r="I480" s="115">
        <f t="shared" si="86"/>
        <v>50</v>
      </c>
      <c r="J480" s="115">
        <f t="shared" si="87"/>
        <v>50</v>
      </c>
      <c r="K480" s="115">
        <f t="shared" si="88"/>
        <v>50</v>
      </c>
      <c r="L480" s="115">
        <v>53</v>
      </c>
      <c r="M480" s="115"/>
      <c r="N480" s="114" t="b">
        <f t="shared" si="80"/>
        <v>1</v>
      </c>
      <c r="O480" s="116">
        <f t="shared" si="81"/>
        <v>0</v>
      </c>
    </row>
    <row r="481" spans="4:15" s="94" customFormat="1" x14ac:dyDescent="0.25">
      <c r="D481" s="109">
        <v>404</v>
      </c>
      <c r="E481" s="115">
        <f t="shared" si="82"/>
        <v>51</v>
      </c>
      <c r="F481" s="115">
        <f t="shared" si="83"/>
        <v>51</v>
      </c>
      <c r="G481" s="115">
        <f t="shared" si="84"/>
        <v>51</v>
      </c>
      <c r="H481" s="115">
        <f t="shared" si="85"/>
        <v>51</v>
      </c>
      <c r="I481" s="115">
        <f t="shared" si="86"/>
        <v>51</v>
      </c>
      <c r="J481" s="115">
        <f t="shared" si="87"/>
        <v>51</v>
      </c>
      <c r="K481" s="115">
        <f t="shared" si="88"/>
        <v>51</v>
      </c>
      <c r="L481" s="115">
        <v>47</v>
      </c>
      <c r="M481" s="115"/>
      <c r="N481" s="114" t="b">
        <f t="shared" si="80"/>
        <v>1</v>
      </c>
      <c r="O481" s="116">
        <f t="shared" si="81"/>
        <v>0</v>
      </c>
    </row>
    <row r="482" spans="4:15" s="94" customFormat="1" x14ac:dyDescent="0.25">
      <c r="D482" s="109">
        <v>405</v>
      </c>
      <c r="E482" s="115">
        <f t="shared" si="82"/>
        <v>51</v>
      </c>
      <c r="F482" s="115">
        <f t="shared" si="83"/>
        <v>51</v>
      </c>
      <c r="G482" s="115">
        <f t="shared" si="84"/>
        <v>51</v>
      </c>
      <c r="H482" s="115">
        <f t="shared" si="85"/>
        <v>51</v>
      </c>
      <c r="I482" s="115">
        <f t="shared" si="86"/>
        <v>51</v>
      </c>
      <c r="J482" s="115">
        <f t="shared" si="87"/>
        <v>51</v>
      </c>
      <c r="K482" s="115">
        <f t="shared" si="88"/>
        <v>51</v>
      </c>
      <c r="L482" s="115">
        <v>48</v>
      </c>
      <c r="M482" s="115"/>
      <c r="N482" s="114" t="b">
        <f t="shared" si="80"/>
        <v>1</v>
      </c>
      <c r="O482" s="116">
        <f t="shared" si="81"/>
        <v>0</v>
      </c>
    </row>
    <row r="483" spans="4:15" s="94" customFormat="1" x14ac:dyDescent="0.25">
      <c r="D483" s="109">
        <v>406</v>
      </c>
      <c r="E483" s="115">
        <f t="shared" si="82"/>
        <v>51</v>
      </c>
      <c r="F483" s="115">
        <f t="shared" si="83"/>
        <v>51</v>
      </c>
      <c r="G483" s="115">
        <f t="shared" si="84"/>
        <v>51</v>
      </c>
      <c r="H483" s="115">
        <f t="shared" si="85"/>
        <v>51</v>
      </c>
      <c r="I483" s="115">
        <f t="shared" si="86"/>
        <v>51</v>
      </c>
      <c r="J483" s="115">
        <f t="shared" si="87"/>
        <v>51</v>
      </c>
      <c r="K483" s="115">
        <f t="shared" si="88"/>
        <v>51</v>
      </c>
      <c r="L483" s="115">
        <v>49</v>
      </c>
      <c r="M483" s="115"/>
      <c r="N483" s="114" t="b">
        <f t="shared" si="80"/>
        <v>1</v>
      </c>
      <c r="O483" s="116">
        <f t="shared" si="81"/>
        <v>0</v>
      </c>
    </row>
    <row r="484" spans="4:15" s="94" customFormat="1" x14ac:dyDescent="0.25">
      <c r="D484" s="109">
        <v>407</v>
      </c>
      <c r="E484" s="115">
        <f t="shared" si="82"/>
        <v>51</v>
      </c>
      <c r="F484" s="115">
        <f t="shared" si="83"/>
        <v>51</v>
      </c>
      <c r="G484" s="115">
        <f t="shared" si="84"/>
        <v>51</v>
      </c>
      <c r="H484" s="115">
        <f t="shared" si="85"/>
        <v>51</v>
      </c>
      <c r="I484" s="115">
        <f t="shared" si="86"/>
        <v>51</v>
      </c>
      <c r="J484" s="115">
        <f t="shared" si="87"/>
        <v>51</v>
      </c>
      <c r="K484" s="115">
        <f t="shared" si="88"/>
        <v>51</v>
      </c>
      <c r="L484" s="115">
        <v>50</v>
      </c>
      <c r="M484" s="115"/>
      <c r="N484" s="114" t="b">
        <f t="shared" si="80"/>
        <v>1</v>
      </c>
      <c r="O484" s="116">
        <f t="shared" si="81"/>
        <v>0</v>
      </c>
    </row>
    <row r="485" spans="4:15" s="94" customFormat="1" x14ac:dyDescent="0.25">
      <c r="D485" s="109">
        <v>408</v>
      </c>
      <c r="E485" s="115">
        <f t="shared" ref="E485:E495" si="89">ROUND(D485/M$77,0)</f>
        <v>45</v>
      </c>
      <c r="F485" s="115">
        <f t="shared" ref="F485:F495" si="90">ROUND(D485/M$77,0)</f>
        <v>45</v>
      </c>
      <c r="G485" s="115">
        <f t="shared" ref="G485:G495" si="91">ROUND($D485/M$77,0)</f>
        <v>45</v>
      </c>
      <c r="H485" s="115">
        <f t="shared" ref="H485:H497" si="92">ROUND($D485/M$77,0)</f>
        <v>45</v>
      </c>
      <c r="I485" s="115">
        <f t="shared" ref="I485:I497" si="93">ROUND($D485/M$77,0)</f>
        <v>45</v>
      </c>
      <c r="J485" s="115">
        <f t="shared" ref="J485:J497" si="94">ROUND($D485/M$77,0)</f>
        <v>45</v>
      </c>
      <c r="K485" s="115">
        <v>46</v>
      </c>
      <c r="L485" s="115">
        <v>46</v>
      </c>
      <c r="M485" s="115">
        <v>46</v>
      </c>
      <c r="N485" s="114" t="b">
        <f t="shared" si="80"/>
        <v>1</v>
      </c>
      <c r="O485" s="116">
        <f t="shared" si="81"/>
        <v>0</v>
      </c>
    </row>
    <row r="486" spans="4:15" s="94" customFormat="1" x14ac:dyDescent="0.25">
      <c r="D486" s="109">
        <v>409</v>
      </c>
      <c r="E486" s="115">
        <f t="shared" si="89"/>
        <v>45</v>
      </c>
      <c r="F486" s="115">
        <f t="shared" si="90"/>
        <v>45</v>
      </c>
      <c r="G486" s="115">
        <f t="shared" si="91"/>
        <v>45</v>
      </c>
      <c r="H486" s="115">
        <f t="shared" si="92"/>
        <v>45</v>
      </c>
      <c r="I486" s="115">
        <f t="shared" si="93"/>
        <v>45</v>
      </c>
      <c r="J486" s="115">
        <v>46</v>
      </c>
      <c r="K486" s="115">
        <v>46</v>
      </c>
      <c r="L486" s="115">
        <v>46</v>
      </c>
      <c r="M486" s="115">
        <v>46</v>
      </c>
      <c r="N486" s="114" t="b">
        <f t="shared" si="80"/>
        <v>1</v>
      </c>
      <c r="O486" s="116">
        <f t="shared" si="81"/>
        <v>0</v>
      </c>
    </row>
    <row r="487" spans="4:15" s="94" customFormat="1" x14ac:dyDescent="0.25">
      <c r="D487" s="109">
        <v>410</v>
      </c>
      <c r="E487" s="115">
        <v>45</v>
      </c>
      <c r="F487" s="115">
        <v>45</v>
      </c>
      <c r="G487" s="115">
        <v>45</v>
      </c>
      <c r="H487" s="115">
        <v>45</v>
      </c>
      <c r="I487" s="115">
        <f t="shared" si="93"/>
        <v>46</v>
      </c>
      <c r="J487" s="115">
        <f t="shared" si="94"/>
        <v>46</v>
      </c>
      <c r="K487" s="115">
        <f t="shared" ref="K487:K497" si="95">ROUND($D487/M$77,0)</f>
        <v>46</v>
      </c>
      <c r="L487" s="115">
        <f t="shared" ref="L487:L497" si="96">ROUND($D487/M$77,0)</f>
        <v>46</v>
      </c>
      <c r="M487" s="115">
        <f t="shared" ref="M487:M497" si="97">ROUND($D487/M$77,0)</f>
        <v>46</v>
      </c>
      <c r="N487" s="114" t="b">
        <f t="shared" si="80"/>
        <v>1</v>
      </c>
      <c r="O487" s="116">
        <f t="shared" si="81"/>
        <v>0</v>
      </c>
    </row>
    <row r="488" spans="4:15" s="94" customFormat="1" x14ac:dyDescent="0.25">
      <c r="D488" s="109">
        <v>411</v>
      </c>
      <c r="E488" s="115">
        <v>45</v>
      </c>
      <c r="F488" s="115">
        <v>45</v>
      </c>
      <c r="G488" s="115">
        <v>45</v>
      </c>
      <c r="H488" s="115">
        <f t="shared" si="92"/>
        <v>46</v>
      </c>
      <c r="I488" s="115">
        <f t="shared" si="93"/>
        <v>46</v>
      </c>
      <c r="J488" s="115">
        <f t="shared" si="94"/>
        <v>46</v>
      </c>
      <c r="K488" s="115">
        <f t="shared" si="95"/>
        <v>46</v>
      </c>
      <c r="L488" s="115">
        <f t="shared" si="96"/>
        <v>46</v>
      </c>
      <c r="M488" s="115">
        <f t="shared" si="97"/>
        <v>46</v>
      </c>
      <c r="N488" s="114" t="b">
        <f t="shared" si="80"/>
        <v>1</v>
      </c>
      <c r="O488" s="116">
        <f t="shared" si="81"/>
        <v>0</v>
      </c>
    </row>
    <row r="489" spans="4:15" s="94" customFormat="1" x14ac:dyDescent="0.25">
      <c r="D489" s="109">
        <v>412</v>
      </c>
      <c r="E489" s="115">
        <v>45</v>
      </c>
      <c r="F489" s="115">
        <v>45</v>
      </c>
      <c r="G489" s="115">
        <f t="shared" si="91"/>
        <v>46</v>
      </c>
      <c r="H489" s="115">
        <f t="shared" si="92"/>
        <v>46</v>
      </c>
      <c r="I489" s="115">
        <f t="shared" si="93"/>
        <v>46</v>
      </c>
      <c r="J489" s="115">
        <f t="shared" si="94"/>
        <v>46</v>
      </c>
      <c r="K489" s="115">
        <f t="shared" si="95"/>
        <v>46</v>
      </c>
      <c r="L489" s="115">
        <f t="shared" si="96"/>
        <v>46</v>
      </c>
      <c r="M489" s="115">
        <f t="shared" si="97"/>
        <v>46</v>
      </c>
      <c r="N489" s="114" t="b">
        <f t="shared" si="80"/>
        <v>1</v>
      </c>
      <c r="O489" s="116">
        <f t="shared" si="81"/>
        <v>0</v>
      </c>
    </row>
    <row r="490" spans="4:15" s="94" customFormat="1" x14ac:dyDescent="0.25">
      <c r="D490" s="109">
        <v>413</v>
      </c>
      <c r="E490" s="115">
        <v>45</v>
      </c>
      <c r="F490" s="115">
        <f t="shared" si="90"/>
        <v>46</v>
      </c>
      <c r="G490" s="115">
        <f t="shared" si="91"/>
        <v>46</v>
      </c>
      <c r="H490" s="115">
        <f t="shared" si="92"/>
        <v>46</v>
      </c>
      <c r="I490" s="115">
        <f t="shared" si="93"/>
        <v>46</v>
      </c>
      <c r="J490" s="115">
        <f t="shared" si="94"/>
        <v>46</v>
      </c>
      <c r="K490" s="115">
        <f t="shared" si="95"/>
        <v>46</v>
      </c>
      <c r="L490" s="115">
        <f t="shared" si="96"/>
        <v>46</v>
      </c>
      <c r="M490" s="115">
        <f t="shared" si="97"/>
        <v>46</v>
      </c>
      <c r="N490" s="114" t="b">
        <f t="shared" si="80"/>
        <v>1</v>
      </c>
      <c r="O490" s="116">
        <f t="shared" si="81"/>
        <v>0</v>
      </c>
    </row>
    <row r="491" spans="4:15" s="94" customFormat="1" x14ac:dyDescent="0.25">
      <c r="D491" s="109">
        <v>414</v>
      </c>
      <c r="E491" s="115">
        <f t="shared" si="89"/>
        <v>46</v>
      </c>
      <c r="F491" s="115">
        <f t="shared" si="90"/>
        <v>46</v>
      </c>
      <c r="G491" s="115">
        <f t="shared" si="91"/>
        <v>46</v>
      </c>
      <c r="H491" s="115">
        <f t="shared" si="92"/>
        <v>46</v>
      </c>
      <c r="I491" s="115">
        <f t="shared" si="93"/>
        <v>46</v>
      </c>
      <c r="J491" s="115">
        <f t="shared" si="94"/>
        <v>46</v>
      </c>
      <c r="K491" s="115">
        <f t="shared" si="95"/>
        <v>46</v>
      </c>
      <c r="L491" s="115">
        <f t="shared" si="96"/>
        <v>46</v>
      </c>
      <c r="M491" s="115">
        <f t="shared" si="97"/>
        <v>46</v>
      </c>
      <c r="N491" s="114" t="b">
        <f t="shared" si="80"/>
        <v>1</v>
      </c>
      <c r="O491" s="116">
        <f t="shared" si="81"/>
        <v>0</v>
      </c>
    </row>
    <row r="492" spans="4:15" s="94" customFormat="1" x14ac:dyDescent="0.25">
      <c r="D492" s="109">
        <v>415</v>
      </c>
      <c r="E492" s="115">
        <f t="shared" si="89"/>
        <v>46</v>
      </c>
      <c r="F492" s="115">
        <f t="shared" si="90"/>
        <v>46</v>
      </c>
      <c r="G492" s="115">
        <f t="shared" si="91"/>
        <v>46</v>
      </c>
      <c r="H492" s="115">
        <f t="shared" si="92"/>
        <v>46</v>
      </c>
      <c r="I492" s="115">
        <f t="shared" si="93"/>
        <v>46</v>
      </c>
      <c r="J492" s="115">
        <f t="shared" si="94"/>
        <v>46</v>
      </c>
      <c r="K492" s="115">
        <f t="shared" si="95"/>
        <v>46</v>
      </c>
      <c r="L492" s="115">
        <f t="shared" si="96"/>
        <v>46</v>
      </c>
      <c r="M492" s="115">
        <v>47</v>
      </c>
      <c r="N492" s="114" t="b">
        <f t="shared" si="80"/>
        <v>1</v>
      </c>
      <c r="O492" s="116">
        <f t="shared" si="81"/>
        <v>0</v>
      </c>
    </row>
    <row r="493" spans="4:15" s="94" customFormat="1" x14ac:dyDescent="0.25">
      <c r="D493" s="109">
        <v>416</v>
      </c>
      <c r="E493" s="115">
        <f t="shared" si="89"/>
        <v>46</v>
      </c>
      <c r="F493" s="115">
        <f t="shared" si="90"/>
        <v>46</v>
      </c>
      <c r="G493" s="115">
        <f t="shared" si="91"/>
        <v>46</v>
      </c>
      <c r="H493" s="115">
        <f t="shared" si="92"/>
        <v>46</v>
      </c>
      <c r="I493" s="115">
        <f t="shared" si="93"/>
        <v>46</v>
      </c>
      <c r="J493" s="115">
        <f t="shared" si="94"/>
        <v>46</v>
      </c>
      <c r="K493" s="115">
        <f t="shared" si="95"/>
        <v>46</v>
      </c>
      <c r="L493" s="115">
        <v>47</v>
      </c>
      <c r="M493" s="115">
        <v>47</v>
      </c>
      <c r="N493" s="114" t="b">
        <f t="shared" si="80"/>
        <v>1</v>
      </c>
      <c r="O493" s="116">
        <f t="shared" si="81"/>
        <v>0</v>
      </c>
    </row>
    <row r="494" spans="4:15" s="94" customFormat="1" x14ac:dyDescent="0.25">
      <c r="D494" s="109">
        <v>417</v>
      </c>
      <c r="E494" s="115">
        <f t="shared" si="89"/>
        <v>46</v>
      </c>
      <c r="F494" s="115">
        <f t="shared" si="90"/>
        <v>46</v>
      </c>
      <c r="G494" s="115">
        <f t="shared" si="91"/>
        <v>46</v>
      </c>
      <c r="H494" s="115">
        <f t="shared" si="92"/>
        <v>46</v>
      </c>
      <c r="I494" s="115">
        <f t="shared" si="93"/>
        <v>46</v>
      </c>
      <c r="J494" s="115">
        <f t="shared" si="94"/>
        <v>46</v>
      </c>
      <c r="K494" s="115">
        <v>47</v>
      </c>
      <c r="L494" s="115">
        <v>47</v>
      </c>
      <c r="M494" s="115">
        <v>47</v>
      </c>
      <c r="N494" s="114" t="b">
        <f t="shared" si="80"/>
        <v>1</v>
      </c>
      <c r="O494" s="116">
        <f t="shared" si="81"/>
        <v>0</v>
      </c>
    </row>
    <row r="495" spans="4:15" s="94" customFormat="1" x14ac:dyDescent="0.25">
      <c r="D495" s="109">
        <v>418</v>
      </c>
      <c r="E495" s="115">
        <f t="shared" si="89"/>
        <v>46</v>
      </c>
      <c r="F495" s="115">
        <f t="shared" si="90"/>
        <v>46</v>
      </c>
      <c r="G495" s="115">
        <f t="shared" si="91"/>
        <v>46</v>
      </c>
      <c r="H495" s="115">
        <f t="shared" si="92"/>
        <v>46</v>
      </c>
      <c r="I495" s="115">
        <f t="shared" si="93"/>
        <v>46</v>
      </c>
      <c r="J495" s="115">
        <v>47</v>
      </c>
      <c r="K495" s="115">
        <v>47</v>
      </c>
      <c r="L495" s="115">
        <v>47</v>
      </c>
      <c r="M495" s="115">
        <v>47</v>
      </c>
      <c r="N495" s="114" t="b">
        <f t="shared" si="80"/>
        <v>1</v>
      </c>
      <c r="O495" s="116">
        <f t="shared" si="81"/>
        <v>0</v>
      </c>
    </row>
    <row r="496" spans="4:15" s="94" customFormat="1" x14ac:dyDescent="0.25">
      <c r="D496" s="109">
        <v>419</v>
      </c>
      <c r="E496" s="115">
        <v>46</v>
      </c>
      <c r="F496" s="115">
        <v>46</v>
      </c>
      <c r="G496" s="115">
        <v>46</v>
      </c>
      <c r="H496" s="115">
        <v>46</v>
      </c>
      <c r="I496" s="115">
        <f t="shared" si="93"/>
        <v>47</v>
      </c>
      <c r="J496" s="115">
        <f t="shared" si="94"/>
        <v>47</v>
      </c>
      <c r="K496" s="115">
        <f t="shared" si="95"/>
        <v>47</v>
      </c>
      <c r="L496" s="115">
        <f t="shared" si="96"/>
        <v>47</v>
      </c>
      <c r="M496" s="115">
        <f t="shared" si="97"/>
        <v>47</v>
      </c>
      <c r="N496" s="114" t="b">
        <f t="shared" si="80"/>
        <v>1</v>
      </c>
      <c r="O496" s="116">
        <f t="shared" si="81"/>
        <v>0</v>
      </c>
    </row>
    <row r="497" spans="4:15" s="94" customFormat="1" x14ac:dyDescent="0.25">
      <c r="D497" s="109">
        <v>420</v>
      </c>
      <c r="E497" s="115">
        <v>46</v>
      </c>
      <c r="F497" s="115">
        <v>46</v>
      </c>
      <c r="G497" s="115">
        <v>46</v>
      </c>
      <c r="H497" s="115">
        <f t="shared" si="92"/>
        <v>47</v>
      </c>
      <c r="I497" s="115">
        <f t="shared" si="93"/>
        <v>47</v>
      </c>
      <c r="J497" s="115">
        <f t="shared" si="94"/>
        <v>47</v>
      </c>
      <c r="K497" s="115">
        <f t="shared" si="95"/>
        <v>47</v>
      </c>
      <c r="L497" s="115">
        <f t="shared" si="96"/>
        <v>47</v>
      </c>
      <c r="M497" s="115">
        <f t="shared" si="97"/>
        <v>47</v>
      </c>
      <c r="N497" s="114" t="b">
        <f t="shared" si="80"/>
        <v>1</v>
      </c>
      <c r="O497" s="116">
        <f t="shared" si="81"/>
        <v>0</v>
      </c>
    </row>
  </sheetData>
  <sheetProtection algorithmName="SHA-512" hashValue="cCeg4OPHW8TaE0QK69M2gi/XN58fQSPmeZW4EFlgqeuW2R9QfMZFaWNJ6NZy7+H7JWBdVFvEgWhTJ8VqYzVAig==" saltValue="FtxCScdGkrUxqQi7GzviJg==" spinCount="100000" sheet="1" selectLockedCells="1"/>
  <mergeCells count="115">
    <mergeCell ref="X41:Y41"/>
    <mergeCell ref="D1:T1"/>
    <mergeCell ref="D57:T57"/>
    <mergeCell ref="D58:T58"/>
    <mergeCell ref="P42:Q42"/>
    <mergeCell ref="P43:Q43"/>
    <mergeCell ref="P44:Q44"/>
    <mergeCell ref="X7:AN9"/>
    <mergeCell ref="X26:AL29"/>
    <mergeCell ref="D50:D52"/>
    <mergeCell ref="D54:T54"/>
    <mergeCell ref="D56:T56"/>
    <mergeCell ref="K27:L27"/>
    <mergeCell ref="M27:N27"/>
    <mergeCell ref="O28:P29"/>
    <mergeCell ref="Q28:R29"/>
    <mergeCell ref="AK32:AM32"/>
    <mergeCell ref="E33:F33"/>
    <mergeCell ref="X4:AL4"/>
    <mergeCell ref="F13:G13"/>
    <mergeCell ref="S40:T40"/>
    <mergeCell ref="P41:Q41"/>
    <mergeCell ref="H45:I45"/>
    <mergeCell ref="S41:T41"/>
    <mergeCell ref="P35:R35"/>
    <mergeCell ref="R4:T4"/>
    <mergeCell ref="J17:K17"/>
    <mergeCell ref="P17:Q17"/>
    <mergeCell ref="S17:T17"/>
    <mergeCell ref="S25:T25"/>
    <mergeCell ref="P8:Q8"/>
    <mergeCell ref="S6:T6"/>
    <mergeCell ref="I8:J9"/>
    <mergeCell ref="K8:O9"/>
    <mergeCell ref="F12:J12"/>
    <mergeCell ref="N12:O12"/>
    <mergeCell ref="P10:T13"/>
    <mergeCell ref="L18:N19"/>
    <mergeCell ref="M17:N17"/>
    <mergeCell ref="F18:H19"/>
    <mergeCell ref="I18:K19"/>
    <mergeCell ref="R20:T21"/>
    <mergeCell ref="G4:N4"/>
    <mergeCell ref="Q50:T52"/>
    <mergeCell ref="S46:T46"/>
    <mergeCell ref="S42:T42"/>
    <mergeCell ref="S43:T43"/>
    <mergeCell ref="S44:T44"/>
    <mergeCell ref="S45:T45"/>
    <mergeCell ref="P50:P51"/>
    <mergeCell ref="M42:O42"/>
    <mergeCell ref="Q27:R27"/>
    <mergeCell ref="O27:P27"/>
    <mergeCell ref="S26:T27"/>
    <mergeCell ref="M26:N26"/>
    <mergeCell ref="O26:P26"/>
    <mergeCell ref="Q26:R26"/>
    <mergeCell ref="P45:Q45"/>
    <mergeCell ref="P40:Q40"/>
    <mergeCell ref="S38:T38"/>
    <mergeCell ref="S39:T39"/>
    <mergeCell ref="G32:H32"/>
    <mergeCell ref="I32:J32"/>
    <mergeCell ref="K32:L32"/>
    <mergeCell ref="M32:N33"/>
    <mergeCell ref="AK35:AM35"/>
    <mergeCell ref="P32:R32"/>
    <mergeCell ref="P34:R34"/>
    <mergeCell ref="K35:L35"/>
    <mergeCell ref="I35:J35"/>
    <mergeCell ref="G33:H33"/>
    <mergeCell ref="I33:J33"/>
    <mergeCell ref="K33:L33"/>
    <mergeCell ref="P33:R33"/>
    <mergeCell ref="AK33:AM33"/>
    <mergeCell ref="O31:O35"/>
    <mergeCell ref="S31:T31"/>
    <mergeCell ref="AK31:AM31"/>
    <mergeCell ref="M31:N31"/>
    <mergeCell ref="D10:E11"/>
    <mergeCell ref="F10:H11"/>
    <mergeCell ref="I10:J11"/>
    <mergeCell ref="K10:O11"/>
    <mergeCell ref="O20:Q21"/>
    <mergeCell ref="I13:O13"/>
    <mergeCell ref="D8:E9"/>
    <mergeCell ref="F8:H9"/>
    <mergeCell ref="G27:H27"/>
    <mergeCell ref="G26:H26"/>
    <mergeCell ref="I26:J26"/>
    <mergeCell ref="K26:L26"/>
    <mergeCell ref="X56:AN56"/>
    <mergeCell ref="O18:Q19"/>
    <mergeCell ref="R18:T19"/>
    <mergeCell ref="F20:H21"/>
    <mergeCell ref="I20:K21"/>
    <mergeCell ref="L20:N21"/>
    <mergeCell ref="R37:T37"/>
    <mergeCell ref="D38:Q38"/>
    <mergeCell ref="P39:Q39"/>
    <mergeCell ref="D31:D35"/>
    <mergeCell ref="E34:F34"/>
    <mergeCell ref="G34:H34"/>
    <mergeCell ref="I34:J34"/>
    <mergeCell ref="K34:L34"/>
    <mergeCell ref="F25:F29"/>
    <mergeCell ref="I27:J27"/>
    <mergeCell ref="E35:F35"/>
    <mergeCell ref="G35:H35"/>
    <mergeCell ref="E45:F45"/>
    <mergeCell ref="E32:F32"/>
    <mergeCell ref="G28:H29"/>
    <mergeCell ref="I28:J29"/>
    <mergeCell ref="K28:L29"/>
    <mergeCell ref="M28:N29"/>
  </mergeCells>
  <conditionalFormatting sqref="F51">
    <cfRule type="expression" dxfId="21" priority="11">
      <formula>$F$52&gt;1</formula>
    </cfRule>
  </conditionalFormatting>
  <conditionalFormatting sqref="G45 J45">
    <cfRule type="cellIs" dxfId="20" priority="13" operator="equal">
      <formula>0</formula>
    </cfRule>
  </conditionalFormatting>
  <conditionalFormatting sqref="G52">
    <cfRule type="expression" dxfId="19" priority="6">
      <formula>$E$52+$F$52+$G$52&lt;50</formula>
    </cfRule>
  </conditionalFormatting>
  <conditionalFormatting sqref="G52:O52">
    <cfRule type="cellIs" priority="3" stopIfTrue="1" operator="equal">
      <formula>0</formula>
    </cfRule>
  </conditionalFormatting>
  <conditionalFormatting sqref="H52:O52">
    <cfRule type="cellIs" dxfId="18" priority="5" operator="lessThan">
      <formula>30</formula>
    </cfRule>
  </conditionalFormatting>
  <conditionalFormatting sqref="M42:O42">
    <cfRule type="expression" dxfId="17" priority="1">
      <formula>LEN(M42)&gt;5</formula>
    </cfRule>
    <cfRule type="expression" dxfId="16" priority="9">
      <formula>$D$42="☑️"</formula>
    </cfRule>
  </conditionalFormatting>
  <conditionalFormatting sqref="N78:N497">
    <cfRule type="cellIs" dxfId="15" priority="7" operator="equal">
      <formula>TRUE</formula>
    </cfRule>
  </conditionalFormatting>
  <conditionalFormatting sqref="O45">
    <cfRule type="expression" dxfId="14" priority="10">
      <formula>$G$45&lt;&gt;"▢"</formula>
    </cfRule>
  </conditionalFormatting>
  <conditionalFormatting sqref="P52">
    <cfRule type="cellIs" dxfId="13" priority="12" operator="equal">
      <formula>0</formula>
    </cfRule>
  </conditionalFormatting>
  <conditionalFormatting sqref="R38:S45">
    <cfRule type="cellIs" dxfId="12" priority="14" operator="equal">
      <formula>0</formula>
    </cfRule>
  </conditionalFormatting>
  <conditionalFormatting sqref="S6:T6">
    <cfRule type="cellIs" dxfId="11" priority="2" operator="greaterThan">
      <formula>1000000</formula>
    </cfRule>
  </conditionalFormatting>
  <conditionalFormatting sqref="AF52:AO52">
    <cfRule type="cellIs" dxfId="10" priority="8" operator="lessThanOrEqual">
      <formula>0</formula>
    </cfRule>
  </conditionalFormatting>
  <dataValidations count="5">
    <dataValidation type="list" allowBlank="1" showInputMessage="1" showErrorMessage="1" sqref="F17 D41:D44 D39 L17 O17 R17 I17 G25 I25 K25 M25 O25 Q25 P31 K31 I31 G31 E31 R8 T8" xr:uid="{0166A5B6-1079-4E87-94FF-3C78FE8E15ED}">
      <formula1>$D$67:$D$68</formula1>
    </dataValidation>
    <dataValidation type="list" allowBlank="1" showInputMessage="1" showErrorMessage="1" sqref="O45" xr:uid="{5D3C205B-8C65-49D6-AD45-DD150DEB9158}">
      <formula1>$D$66:$J$66</formula1>
    </dataValidation>
    <dataValidation type="list" allowBlank="1" showInputMessage="1" showErrorMessage="1" sqref="G45 J45" xr:uid="{804D0FF8-AD15-46D0-A6C4-EC565AA580E2}">
      <formula1>$D$70:$M$70</formula1>
    </dataValidation>
    <dataValidation type="list" allowBlank="1" showInputMessage="1" showErrorMessage="1" sqref="F51" xr:uid="{D9ED2FB3-BB86-4265-A09B-8DE0BD3965A0}">
      <formula1>$D$71:$AH$71</formula1>
    </dataValidation>
    <dataValidation type="whole" operator="lessThan" allowBlank="1" showInputMessage="1" showErrorMessage="1" sqref="E52:O52" xr:uid="{3ED71497-E444-4D97-8CFD-12DB84BDB62A}">
      <formula1>421</formula1>
    </dataValidation>
  </dataValidations>
  <pageMargins left="0.31496062992125984" right="0.31496062992125984" top="0.35433070866141736" bottom="0.35433070866141736" header="0.31496062992125984" footer="0.31496062992125984"/>
  <pageSetup paperSize="9" scale="7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877-4C90-43BE-BAF5-0E3E6E97D730}">
  <sheetPr>
    <tabColor rgb="FF00C2CB"/>
    <pageSetUpPr fitToPage="1"/>
  </sheetPr>
  <dimension ref="A1:BC684"/>
  <sheetViews>
    <sheetView showGridLines="0" zoomScaleNormal="100" workbookViewId="0">
      <pane ySplit="2" topLeftCell="A3" activePane="bottomLeft" state="frozenSplit"/>
      <selection activeCell="C1" sqref="C1:C91"/>
      <selection pane="bottomLeft" activeCell="F8" sqref="F8:H9"/>
    </sheetView>
  </sheetViews>
  <sheetFormatPr baseColWidth="10" defaultRowHeight="15" x14ac:dyDescent="0.25"/>
  <cols>
    <col min="1" max="3" width="0.85546875" customWidth="1"/>
    <col min="4" max="20" width="7.140625" customWidth="1"/>
    <col min="21" max="22" width="0.85546875" customWidth="1"/>
    <col min="23" max="23" width="1.5703125" customWidth="1"/>
    <col min="24" max="31" width="5.42578125" customWidth="1"/>
    <col min="32" max="40" width="7.140625" customWidth="1"/>
  </cols>
  <sheetData>
    <row r="1" spans="1:40" s="4" customFormat="1" ht="22.5" customHeight="1" x14ac:dyDescent="0.25">
      <c r="A1" s="150"/>
      <c r="B1" s="150"/>
      <c r="C1" s="150"/>
      <c r="D1" s="300" t="s">
        <v>803</v>
      </c>
      <c r="E1" s="300"/>
      <c r="F1" s="300"/>
      <c r="G1" s="300"/>
      <c r="H1" s="300"/>
      <c r="I1" s="300"/>
      <c r="J1" s="300"/>
      <c r="K1" s="300"/>
      <c r="L1" s="300"/>
      <c r="M1" s="300"/>
      <c r="N1" s="300"/>
      <c r="O1" s="300"/>
      <c r="P1" s="300"/>
      <c r="Q1" s="300"/>
      <c r="R1" s="300"/>
      <c r="S1" s="300"/>
      <c r="T1" s="300"/>
      <c r="U1" s="150"/>
      <c r="V1" s="150"/>
      <c r="Y1" s="140" t="s">
        <v>808</v>
      </c>
    </row>
    <row r="2" spans="1:40" ht="4.5" customHeight="1" thickBot="1" x14ac:dyDescent="0.3"/>
    <row r="3" spans="1:40" ht="4.5" customHeight="1" x14ac:dyDescent="0.25">
      <c r="B3" s="85"/>
      <c r="C3" s="79"/>
      <c r="D3" s="79"/>
      <c r="E3" s="79"/>
      <c r="F3" s="79"/>
      <c r="G3" s="79"/>
      <c r="H3" s="79"/>
      <c r="I3" s="79"/>
      <c r="J3" s="79"/>
      <c r="K3" s="79"/>
      <c r="L3" s="79"/>
      <c r="M3" s="79"/>
      <c r="N3" s="79"/>
      <c r="O3" s="79"/>
      <c r="P3" s="79"/>
      <c r="Q3" s="79"/>
      <c r="R3" s="79"/>
      <c r="S3" s="79"/>
      <c r="T3" s="79"/>
      <c r="U3" s="79"/>
      <c r="V3" s="79"/>
      <c r="W3" s="65"/>
    </row>
    <row r="4" spans="1:40" ht="109.5" customHeight="1" x14ac:dyDescent="0.25">
      <c r="B4" s="80"/>
      <c r="G4" s="325" t="str">
        <f>"Bulletin d'adhésion 
Pour ta saison fitness "
&amp;Data!N1&amp;" / "&amp;Data!P1</f>
        <v>Bulletin d'adhésion 
Pour ta saison fitness 2026 / 2027</v>
      </c>
      <c r="H4" s="325"/>
      <c r="I4" s="325"/>
      <c r="J4" s="325"/>
      <c r="K4" s="325"/>
      <c r="L4" s="325"/>
      <c r="M4" s="325"/>
      <c r="N4" s="325"/>
      <c r="O4" s="119"/>
      <c r="P4" s="119"/>
      <c r="Q4" s="119"/>
      <c r="R4" s="252" t="s">
        <v>52</v>
      </c>
      <c r="S4" s="253"/>
      <c r="T4" s="253"/>
      <c r="V4" s="73"/>
      <c r="W4" s="65"/>
      <c r="X4" s="290" t="s">
        <v>814</v>
      </c>
      <c r="Y4" s="290"/>
      <c r="Z4" s="290"/>
      <c r="AA4" s="290"/>
      <c r="AB4" s="290"/>
      <c r="AC4" s="290"/>
      <c r="AD4" s="290"/>
      <c r="AE4" s="290"/>
      <c r="AF4" s="290"/>
      <c r="AG4" s="290"/>
      <c r="AH4" s="290"/>
      <c r="AI4" s="290"/>
      <c r="AJ4" s="290"/>
      <c r="AK4" s="290"/>
      <c r="AL4" s="290"/>
    </row>
    <row r="5" spans="1:40" ht="6" customHeight="1" x14ac:dyDescent="0.25">
      <c r="B5" s="80"/>
      <c r="D5" s="7"/>
      <c r="E5" s="7"/>
      <c r="F5" s="6"/>
      <c r="G5" s="6"/>
      <c r="H5" s="5"/>
      <c r="I5" s="5"/>
      <c r="J5" s="5"/>
      <c r="K5" s="5"/>
      <c r="L5" s="3"/>
      <c r="M5" s="3"/>
      <c r="N5" s="5"/>
      <c r="O5" s="6"/>
      <c r="P5" s="6"/>
      <c r="Q5" s="5"/>
      <c r="R5" s="5"/>
      <c r="S5" s="5"/>
      <c r="T5" s="5"/>
      <c r="V5" s="75"/>
      <c r="W5" s="64"/>
      <c r="X5" s="290"/>
      <c r="Y5" s="290"/>
      <c r="Z5" s="290"/>
      <c r="AA5" s="290"/>
      <c r="AB5" s="290"/>
      <c r="AC5" s="290"/>
      <c r="AD5" s="290"/>
      <c r="AE5" s="290"/>
      <c r="AF5" s="290"/>
      <c r="AG5" s="290"/>
      <c r="AH5" s="290"/>
      <c r="AI5" s="290"/>
      <c r="AJ5" s="290"/>
      <c r="AK5" s="290"/>
      <c r="AL5" s="290"/>
    </row>
    <row r="6" spans="1:40" ht="18" customHeight="1" x14ac:dyDescent="0.25">
      <c r="B6" s="80"/>
      <c r="D6" s="7" t="s">
        <v>804</v>
      </c>
      <c r="E6" s="7"/>
      <c r="F6" s="6"/>
      <c r="G6" s="6"/>
      <c r="H6" s="5"/>
      <c r="I6" s="5"/>
      <c r="J6" s="5"/>
      <c r="K6" s="5"/>
      <c r="L6" s="3"/>
      <c r="M6" s="3"/>
      <c r="N6" s="5"/>
      <c r="O6" s="6"/>
      <c r="P6" s="6"/>
      <c r="Q6" s="5"/>
      <c r="R6" s="5"/>
      <c r="S6" s="5"/>
      <c r="T6" s="5"/>
      <c r="V6" s="75"/>
      <c r="W6" s="64"/>
      <c r="X6" s="4"/>
    </row>
    <row r="7" spans="1:40" s="1" customFormat="1" ht="18" customHeight="1" x14ac:dyDescent="0.25">
      <c r="B7" s="83"/>
      <c r="D7" s="132" t="s">
        <v>805</v>
      </c>
      <c r="E7" s="31"/>
      <c r="F7" s="31"/>
      <c r="G7" s="31"/>
      <c r="H7" s="31"/>
      <c r="I7" s="31"/>
      <c r="J7" s="31"/>
      <c r="K7" s="31"/>
      <c r="L7" s="31"/>
      <c r="M7" s="31"/>
      <c r="N7" s="31"/>
      <c r="O7" s="31"/>
      <c r="P7" s="31"/>
      <c r="Q7" s="31"/>
      <c r="R7" s="31"/>
      <c r="S7" s="31"/>
      <c r="T7" s="32"/>
      <c r="V7" s="76"/>
      <c r="W7" s="87"/>
      <c r="X7" s="289" t="s">
        <v>780</v>
      </c>
      <c r="Y7" s="290"/>
      <c r="Z7" s="290"/>
      <c r="AA7" s="290"/>
      <c r="AB7" s="290"/>
      <c r="AC7" s="290"/>
      <c r="AD7" s="290"/>
      <c r="AE7" s="290"/>
      <c r="AF7" s="290"/>
      <c r="AG7" s="290"/>
      <c r="AH7" s="290"/>
      <c r="AI7" s="290"/>
      <c r="AJ7" s="290"/>
      <c r="AK7" s="290"/>
      <c r="AL7" s="290"/>
      <c r="AM7" s="290"/>
      <c r="AN7" s="290"/>
    </row>
    <row r="8" spans="1:40" s="4" customFormat="1" ht="10.5" customHeight="1" x14ac:dyDescent="0.25">
      <c r="B8" s="82"/>
      <c r="D8" s="301" t="s">
        <v>3</v>
      </c>
      <c r="E8" s="302"/>
      <c r="F8" s="305"/>
      <c r="G8" s="305"/>
      <c r="H8" s="305"/>
      <c r="I8" s="302" t="s">
        <v>2</v>
      </c>
      <c r="J8" s="302"/>
      <c r="K8" s="305"/>
      <c r="L8" s="305"/>
      <c r="M8" s="305"/>
      <c r="N8" s="305"/>
      <c r="O8" s="307"/>
      <c r="P8" s="259" t="s">
        <v>79</v>
      </c>
      <c r="Q8" s="260"/>
      <c r="R8" s="126" t="s">
        <v>33</v>
      </c>
      <c r="S8" s="122" t="s">
        <v>78</v>
      </c>
      <c r="T8" s="127" t="s">
        <v>35</v>
      </c>
      <c r="V8" s="75"/>
      <c r="W8" s="64"/>
      <c r="X8" s="289"/>
      <c r="Y8" s="290"/>
      <c r="Z8" s="290"/>
      <c r="AA8" s="290"/>
      <c r="AB8" s="290"/>
      <c r="AC8" s="290"/>
      <c r="AD8" s="290"/>
      <c r="AE8" s="290"/>
      <c r="AF8" s="290"/>
      <c r="AG8" s="290"/>
      <c r="AH8" s="290"/>
      <c r="AI8" s="290"/>
      <c r="AJ8" s="290"/>
      <c r="AK8" s="290"/>
      <c r="AL8" s="290"/>
      <c r="AM8" s="290"/>
      <c r="AN8" s="290"/>
    </row>
    <row r="9" spans="1:40" s="4" customFormat="1" ht="10.5" customHeight="1" x14ac:dyDescent="0.25">
      <c r="B9" s="82"/>
      <c r="D9" s="303"/>
      <c r="E9" s="304"/>
      <c r="F9" s="306"/>
      <c r="G9" s="306"/>
      <c r="H9" s="306"/>
      <c r="I9" s="304"/>
      <c r="J9" s="304"/>
      <c r="K9" s="306"/>
      <c r="L9" s="306"/>
      <c r="M9" s="306"/>
      <c r="N9" s="306"/>
      <c r="O9" s="308"/>
      <c r="P9" s="123" t="s">
        <v>51</v>
      </c>
      <c r="Q9" s="124"/>
      <c r="R9" s="124"/>
      <c r="S9" s="125" t="s">
        <v>54</v>
      </c>
      <c r="T9" s="63">
        <f ca="1">TODAY()</f>
        <v>46181</v>
      </c>
      <c r="V9" s="75"/>
      <c r="W9" s="64"/>
      <c r="X9" s="289"/>
      <c r="Y9" s="290"/>
      <c r="Z9" s="290"/>
      <c r="AA9" s="290"/>
      <c r="AB9" s="290"/>
      <c r="AC9" s="290"/>
      <c r="AD9" s="290"/>
      <c r="AE9" s="290"/>
      <c r="AF9" s="290"/>
      <c r="AG9" s="290"/>
      <c r="AH9" s="290"/>
      <c r="AI9" s="290"/>
      <c r="AJ9" s="290"/>
      <c r="AK9" s="290"/>
      <c r="AL9" s="290"/>
      <c r="AM9" s="290"/>
      <c r="AN9" s="290"/>
    </row>
    <row r="10" spans="1:40" s="4" customFormat="1" ht="10.5" customHeight="1" x14ac:dyDescent="0.25">
      <c r="B10" s="82"/>
      <c r="D10" s="301" t="s">
        <v>4</v>
      </c>
      <c r="E10" s="302"/>
      <c r="F10" s="305"/>
      <c r="G10" s="305"/>
      <c r="H10" s="305"/>
      <c r="I10" s="305"/>
      <c r="J10" s="305"/>
      <c r="K10" s="302" t="s">
        <v>47</v>
      </c>
      <c r="L10" s="302"/>
      <c r="M10" s="302"/>
      <c r="N10" s="311"/>
      <c r="O10" s="312"/>
      <c r="P10" s="315"/>
      <c r="Q10" s="316"/>
      <c r="R10" s="316"/>
      <c r="S10" s="316"/>
      <c r="T10" s="317"/>
      <c r="V10" s="75"/>
      <c r="W10" s="64"/>
      <c r="X10" s="90"/>
      <c r="Y10" s="90"/>
      <c r="Z10" s="90"/>
      <c r="AA10" s="90"/>
      <c r="AB10" s="90"/>
      <c r="AC10" s="90"/>
      <c r="AD10" s="90"/>
      <c r="AE10" s="90"/>
      <c r="AF10" s="90"/>
      <c r="AG10" s="90"/>
      <c r="AH10" s="90"/>
      <c r="AI10" s="90"/>
      <c r="AJ10" s="90"/>
      <c r="AK10" s="90"/>
      <c r="AL10" s="90"/>
      <c r="AM10" s="90"/>
    </row>
    <row r="11" spans="1:40" s="4" customFormat="1" ht="10.5" customHeight="1" x14ac:dyDescent="0.25">
      <c r="B11" s="82"/>
      <c r="D11" s="303"/>
      <c r="E11" s="304"/>
      <c r="F11" s="306"/>
      <c r="G11" s="306"/>
      <c r="H11" s="306"/>
      <c r="I11" s="306"/>
      <c r="J11" s="306"/>
      <c r="K11" s="304"/>
      <c r="L11" s="304"/>
      <c r="M11" s="304"/>
      <c r="N11" s="313"/>
      <c r="O11" s="314"/>
      <c r="P11" s="315"/>
      <c r="Q11" s="316"/>
      <c r="R11" s="316"/>
      <c r="S11" s="316"/>
      <c r="T11" s="317"/>
      <c r="V11" s="75"/>
      <c r="W11" s="64"/>
      <c r="Y11" s="72"/>
      <c r="Z11" s="72"/>
      <c r="AA11" s="72"/>
      <c r="AB11" s="72"/>
      <c r="AC11" s="72"/>
      <c r="AD11" s="72"/>
      <c r="AE11" s="72"/>
      <c r="AF11" s="72"/>
      <c r="AG11" s="72"/>
      <c r="AH11" s="72"/>
      <c r="AI11" s="72"/>
      <c r="AJ11" s="72"/>
      <c r="AK11" s="72"/>
      <c r="AL11" s="72"/>
      <c r="AM11" s="72"/>
    </row>
    <row r="12" spans="1:40" s="4" customFormat="1" ht="21" customHeight="1" x14ac:dyDescent="0.25">
      <c r="B12" s="82"/>
      <c r="D12" s="138" t="s">
        <v>48</v>
      </c>
      <c r="E12" s="135"/>
      <c r="F12" s="321"/>
      <c r="G12" s="321"/>
      <c r="H12" s="135" t="s">
        <v>5</v>
      </c>
      <c r="I12" s="321"/>
      <c r="J12" s="321"/>
      <c r="K12" s="321"/>
      <c r="L12" s="321"/>
      <c r="M12" s="321"/>
      <c r="N12" s="321"/>
      <c r="O12" s="321"/>
      <c r="P12" s="315"/>
      <c r="Q12" s="316"/>
      <c r="R12" s="316"/>
      <c r="S12" s="316"/>
      <c r="T12" s="317"/>
      <c r="V12" s="75"/>
      <c r="W12" s="64"/>
    </row>
    <row r="13" spans="1:40" s="4" customFormat="1" ht="21" customHeight="1" x14ac:dyDescent="0.25">
      <c r="B13" s="82"/>
      <c r="D13" s="138" t="s">
        <v>7</v>
      </c>
      <c r="E13" s="135"/>
      <c r="F13" s="321"/>
      <c r="G13" s="321"/>
      <c r="H13" s="321"/>
      <c r="I13" s="321"/>
      <c r="J13" s="321"/>
      <c r="K13" s="135" t="s">
        <v>815</v>
      </c>
      <c r="L13" s="137"/>
      <c r="M13" s="309"/>
      <c r="N13" s="309"/>
      <c r="O13" s="310"/>
      <c r="P13" s="318"/>
      <c r="Q13" s="319"/>
      <c r="R13" s="319"/>
      <c r="S13" s="319"/>
      <c r="T13" s="320"/>
      <c r="V13" s="75"/>
      <c r="W13" s="64"/>
    </row>
    <row r="14" spans="1:40" ht="5.25" customHeight="1" x14ac:dyDescent="0.25">
      <c r="B14" s="80"/>
      <c r="D14" s="7"/>
      <c r="E14" s="7"/>
      <c r="F14" s="6"/>
      <c r="G14" s="6"/>
      <c r="H14" s="5"/>
      <c r="I14" s="5"/>
      <c r="J14" s="5"/>
      <c r="K14" s="5"/>
      <c r="L14" s="3"/>
      <c r="M14" s="3"/>
      <c r="N14" s="5"/>
      <c r="O14" s="6"/>
      <c r="P14" s="6"/>
      <c r="Q14" s="5"/>
      <c r="R14" s="5"/>
      <c r="S14" s="5"/>
      <c r="T14" s="5"/>
      <c r="V14" s="75"/>
      <c r="W14" s="64"/>
      <c r="X14" s="4"/>
      <c r="Y14" s="12"/>
      <c r="Z14" s="12"/>
      <c r="AA14" s="12"/>
      <c r="AB14" s="12"/>
      <c r="AC14" s="12"/>
      <c r="AD14" s="12"/>
      <c r="AE14" s="12"/>
      <c r="AF14" s="12"/>
      <c r="AG14" s="12"/>
      <c r="AH14" s="12"/>
      <c r="AI14" s="12"/>
      <c r="AJ14" s="12"/>
      <c r="AK14" s="12"/>
      <c r="AL14" s="12"/>
      <c r="AM14" s="12"/>
      <c r="AN14" s="12"/>
    </row>
    <row r="15" spans="1:40" s="12" customFormat="1" ht="18" customHeight="1" x14ac:dyDescent="0.25">
      <c r="B15" s="81"/>
      <c r="D15" s="133" t="s">
        <v>779</v>
      </c>
      <c r="E15" s="34"/>
      <c r="F15" s="34"/>
      <c r="G15" s="34"/>
      <c r="H15" s="34"/>
      <c r="I15" s="34"/>
      <c r="J15" s="34"/>
      <c r="K15" s="34"/>
      <c r="L15" s="34"/>
      <c r="M15" s="34"/>
      <c r="N15" s="34"/>
      <c r="O15" s="34"/>
      <c r="P15" s="34"/>
      <c r="Q15" s="34"/>
      <c r="R15" s="34"/>
      <c r="S15" s="34"/>
      <c r="T15" s="35"/>
      <c r="V15" s="75"/>
      <c r="W15" s="64"/>
      <c r="X15" s="4"/>
    </row>
    <row r="16" spans="1:40" ht="5.25" customHeight="1" x14ac:dyDescent="0.25">
      <c r="B16" s="80"/>
      <c r="D16" s="7"/>
      <c r="E16" s="7"/>
      <c r="F16" s="6"/>
      <c r="G16" s="6"/>
      <c r="H16" s="5"/>
      <c r="I16" s="5"/>
      <c r="J16" s="5"/>
      <c r="K16" s="5"/>
      <c r="L16" s="3"/>
      <c r="M16" s="3"/>
      <c r="N16" s="5"/>
      <c r="O16" s="6"/>
      <c r="P16" s="6"/>
      <c r="Q16" s="5"/>
      <c r="R16" s="5"/>
      <c r="S16" s="5"/>
      <c r="T16" s="5"/>
      <c r="V16" s="75"/>
      <c r="W16" s="64"/>
      <c r="X16" s="4"/>
      <c r="Y16" s="12"/>
      <c r="Z16" s="12"/>
      <c r="AA16" s="12"/>
      <c r="AB16" s="12"/>
      <c r="AC16" s="12"/>
      <c r="AD16" s="12"/>
      <c r="AE16" s="12"/>
      <c r="AF16" s="12"/>
      <c r="AG16" s="12"/>
      <c r="AH16" s="12"/>
      <c r="AI16" s="12"/>
      <c r="AJ16" s="12"/>
      <c r="AK16" s="12"/>
      <c r="AL16" s="12"/>
      <c r="AM16" s="12"/>
      <c r="AN16" s="12"/>
    </row>
    <row r="17" spans="2:40" s="4" customFormat="1" ht="18" customHeight="1" x14ac:dyDescent="0.25">
      <c r="B17" s="82"/>
      <c r="F17" s="57" t="s">
        <v>35</v>
      </c>
      <c r="G17" s="38" t="s">
        <v>32</v>
      </c>
      <c r="H17" s="37"/>
      <c r="I17" s="58" t="s">
        <v>35</v>
      </c>
      <c r="J17" s="254" t="s">
        <v>10</v>
      </c>
      <c r="K17" s="255"/>
      <c r="L17" s="58" t="s">
        <v>35</v>
      </c>
      <c r="M17" s="254" t="s">
        <v>0</v>
      </c>
      <c r="N17" s="255"/>
      <c r="O17" s="58" t="s">
        <v>35</v>
      </c>
      <c r="P17" s="254" t="s">
        <v>1</v>
      </c>
      <c r="Q17" s="255"/>
      <c r="R17" s="59" t="s">
        <v>35</v>
      </c>
      <c r="S17" s="254" t="s">
        <v>16</v>
      </c>
      <c r="T17" s="256"/>
      <c r="V17" s="75"/>
      <c r="W17" s="64"/>
      <c r="X17" s="70" t="s">
        <v>781</v>
      </c>
      <c r="Y17" s="12"/>
      <c r="Z17" s="12"/>
      <c r="AA17" s="12"/>
      <c r="AB17" s="12"/>
      <c r="AC17" s="12"/>
      <c r="AD17" s="12"/>
      <c r="AE17" s="12"/>
      <c r="AF17" s="12"/>
      <c r="AG17" s="12"/>
      <c r="AH17" s="12"/>
      <c r="AI17" s="12"/>
      <c r="AJ17" s="12"/>
      <c r="AK17" s="12"/>
      <c r="AL17" s="12"/>
      <c r="AM17" s="12"/>
      <c r="AN17" s="12"/>
    </row>
    <row r="18" spans="2:40" s="4" customFormat="1" ht="18" customHeight="1" x14ac:dyDescent="0.25">
      <c r="B18" s="82"/>
      <c r="F18" s="272" t="s">
        <v>23</v>
      </c>
      <c r="G18" s="273"/>
      <c r="H18" s="274"/>
      <c r="I18" s="278" t="s">
        <v>24</v>
      </c>
      <c r="J18" s="279"/>
      <c r="K18" s="280"/>
      <c r="L18" s="159" t="s">
        <v>20</v>
      </c>
      <c r="M18" s="160"/>
      <c r="N18" s="161"/>
      <c r="O18" s="159" t="s">
        <v>76</v>
      </c>
      <c r="P18" s="160"/>
      <c r="Q18" s="161"/>
      <c r="R18" s="159" t="s">
        <v>21</v>
      </c>
      <c r="S18" s="160"/>
      <c r="T18" s="165"/>
      <c r="V18" s="75"/>
      <c r="W18" s="64"/>
      <c r="X18" s="64" t="s">
        <v>806</v>
      </c>
      <c r="AJ18" s="12"/>
      <c r="AK18" s="12"/>
      <c r="AL18" s="12"/>
      <c r="AM18" s="12"/>
      <c r="AN18" s="12"/>
    </row>
    <row r="19" spans="2:40" s="4" customFormat="1" ht="18" customHeight="1" x14ac:dyDescent="0.25">
      <c r="B19" s="82"/>
      <c r="F19" s="275"/>
      <c r="G19" s="276"/>
      <c r="H19" s="277"/>
      <c r="I19" s="281"/>
      <c r="J19" s="282"/>
      <c r="K19" s="283"/>
      <c r="L19" s="162"/>
      <c r="M19" s="163"/>
      <c r="N19" s="164"/>
      <c r="O19" s="162"/>
      <c r="P19" s="163"/>
      <c r="Q19" s="164"/>
      <c r="R19" s="162"/>
      <c r="S19" s="163"/>
      <c r="T19" s="166"/>
      <c r="V19" s="75"/>
      <c r="W19" s="64"/>
      <c r="AJ19" s="12"/>
      <c r="AK19" s="12"/>
      <c r="AL19" s="12"/>
      <c r="AM19" s="12"/>
      <c r="AN19" s="12"/>
    </row>
    <row r="20" spans="2:40" s="4" customFormat="1" ht="18" customHeight="1" x14ac:dyDescent="0.25">
      <c r="B20" s="82"/>
      <c r="F20" s="167">
        <v>170</v>
      </c>
      <c r="G20" s="168"/>
      <c r="H20" s="169"/>
      <c r="I20" s="173">
        <v>250</v>
      </c>
      <c r="J20" s="168"/>
      <c r="K20" s="169"/>
      <c r="L20" s="175">
        <v>250</v>
      </c>
      <c r="M20" s="168"/>
      <c r="N20" s="169"/>
      <c r="O20" s="175">
        <v>220</v>
      </c>
      <c r="P20" s="168"/>
      <c r="Q20" s="169"/>
      <c r="R20" s="175">
        <v>220</v>
      </c>
      <c r="S20" s="168"/>
      <c r="T20" s="284"/>
      <c r="V20" s="75"/>
      <c r="W20" s="64"/>
      <c r="AJ20" s="12"/>
      <c r="AK20" s="12"/>
      <c r="AL20" s="12"/>
      <c r="AM20" s="12"/>
      <c r="AN20" s="12"/>
    </row>
    <row r="21" spans="2:40" s="4" customFormat="1" ht="18" customHeight="1" x14ac:dyDescent="0.25">
      <c r="B21" s="82"/>
      <c r="F21" s="170"/>
      <c r="G21" s="171"/>
      <c r="H21" s="172"/>
      <c r="I21" s="174"/>
      <c r="J21" s="171"/>
      <c r="K21" s="172"/>
      <c r="L21" s="174"/>
      <c r="M21" s="171"/>
      <c r="N21" s="172"/>
      <c r="O21" s="174"/>
      <c r="P21" s="171"/>
      <c r="Q21" s="172"/>
      <c r="R21" s="174"/>
      <c r="S21" s="171"/>
      <c r="T21" s="285"/>
      <c r="V21" s="75"/>
      <c r="W21" s="64"/>
      <c r="AJ21" s="12"/>
      <c r="AK21" s="12"/>
      <c r="AL21" s="12"/>
      <c r="AM21" s="12"/>
      <c r="AN21" s="12"/>
    </row>
    <row r="22" spans="2:40" ht="5.25" customHeight="1" x14ac:dyDescent="0.25">
      <c r="B22" s="80"/>
      <c r="D22" s="7"/>
      <c r="E22" s="7"/>
      <c r="F22" s="6"/>
      <c r="G22" s="6"/>
      <c r="H22" s="5"/>
      <c r="I22" s="5"/>
      <c r="J22" s="5"/>
      <c r="K22" s="5"/>
      <c r="L22" s="3"/>
      <c r="M22" s="3"/>
      <c r="N22" s="5"/>
      <c r="O22" s="6"/>
      <c r="P22" s="6"/>
      <c r="Q22" s="5"/>
      <c r="R22" s="5"/>
      <c r="S22" s="5"/>
      <c r="T22" s="5"/>
      <c r="V22" s="73"/>
      <c r="W22" s="65"/>
      <c r="AJ22" s="12"/>
      <c r="AK22" s="12"/>
      <c r="AL22" s="12"/>
      <c r="AM22" s="12"/>
      <c r="AN22" s="12"/>
    </row>
    <row r="23" spans="2:40" s="12" customFormat="1" ht="18" customHeight="1" x14ac:dyDescent="0.25">
      <c r="B23" s="81"/>
      <c r="D23" s="133" t="s">
        <v>782</v>
      </c>
      <c r="E23" s="31"/>
      <c r="F23" s="31"/>
      <c r="G23" s="31"/>
      <c r="H23" s="31"/>
      <c r="I23" s="31"/>
      <c r="J23" s="31"/>
      <c r="K23" s="31"/>
      <c r="L23" s="31"/>
      <c r="M23" s="31"/>
      <c r="N23" s="31"/>
      <c r="O23" s="31"/>
      <c r="P23" s="31"/>
      <c r="Q23" s="31"/>
      <c r="R23" s="31"/>
      <c r="S23" s="31"/>
      <c r="T23" s="32"/>
      <c r="V23" s="74"/>
      <c r="W23" s="86"/>
      <c r="X23" s="71" t="s">
        <v>783</v>
      </c>
    </row>
    <row r="24" spans="2:40" ht="6" customHeight="1" x14ac:dyDescent="0.25">
      <c r="B24" s="80"/>
      <c r="D24" s="7"/>
      <c r="E24" s="7"/>
      <c r="F24" s="6"/>
      <c r="G24" s="6"/>
      <c r="H24" s="5"/>
      <c r="I24" s="5"/>
      <c r="J24" s="5"/>
      <c r="K24" s="5"/>
      <c r="L24" s="3"/>
      <c r="M24" s="3"/>
      <c r="N24" s="5"/>
      <c r="O24" s="6"/>
      <c r="P24" s="6"/>
      <c r="Q24" s="5"/>
      <c r="R24" s="5"/>
      <c r="S24" s="5"/>
      <c r="T24" s="5"/>
      <c r="V24" s="73"/>
      <c r="W24" s="65"/>
      <c r="X24" s="65"/>
      <c r="Y24" s="66"/>
      <c r="AB24" s="12"/>
      <c r="AC24" s="12"/>
      <c r="AD24" s="12"/>
      <c r="AE24" s="12"/>
      <c r="AF24" s="12"/>
      <c r="AG24" s="12"/>
      <c r="AH24" s="12"/>
      <c r="AI24" s="12"/>
      <c r="AJ24" s="12"/>
      <c r="AK24" s="12"/>
      <c r="AL24" s="12"/>
      <c r="AM24" s="12"/>
      <c r="AN24" s="12"/>
    </row>
    <row r="25" spans="2:40" s="4" customFormat="1" ht="18" customHeight="1" x14ac:dyDescent="0.25">
      <c r="B25" s="82"/>
      <c r="F25" s="190" t="s">
        <v>12</v>
      </c>
      <c r="G25" s="52" t="s">
        <v>35</v>
      </c>
      <c r="H25" s="39" t="s">
        <v>34</v>
      </c>
      <c r="I25" s="51" t="s">
        <v>35</v>
      </c>
      <c r="J25" s="40" t="s">
        <v>34</v>
      </c>
      <c r="K25" s="51" t="s">
        <v>35</v>
      </c>
      <c r="L25" s="40" t="s">
        <v>34</v>
      </c>
      <c r="M25" s="51" t="s">
        <v>35</v>
      </c>
      <c r="N25" s="40" t="s">
        <v>34</v>
      </c>
      <c r="O25" s="51" t="s">
        <v>35</v>
      </c>
      <c r="P25" s="40" t="s">
        <v>34</v>
      </c>
      <c r="Q25" s="51" t="s">
        <v>35</v>
      </c>
      <c r="R25" s="40" t="s">
        <v>34</v>
      </c>
      <c r="S25" s="257" t="s">
        <v>11</v>
      </c>
      <c r="T25" s="258"/>
      <c r="V25" s="75"/>
      <c r="W25" s="64"/>
      <c r="X25" s="64" t="s">
        <v>56</v>
      </c>
    </row>
    <row r="26" spans="2:40" s="4" customFormat="1" ht="18" customHeight="1" x14ac:dyDescent="0.25">
      <c r="B26" s="82"/>
      <c r="F26" s="191"/>
      <c r="G26" s="209" t="s">
        <v>8</v>
      </c>
      <c r="H26" s="209"/>
      <c r="I26" s="193" t="s">
        <v>9</v>
      </c>
      <c r="J26" s="194"/>
      <c r="K26" s="209" t="s">
        <v>9</v>
      </c>
      <c r="L26" s="209"/>
      <c r="M26" s="193" t="s">
        <v>15</v>
      </c>
      <c r="N26" s="194"/>
      <c r="O26" s="193" t="s">
        <v>15</v>
      </c>
      <c r="P26" s="194"/>
      <c r="Q26" s="193" t="s">
        <v>15</v>
      </c>
      <c r="R26" s="194"/>
      <c r="S26" s="246"/>
      <c r="T26" s="247"/>
      <c r="V26" s="75"/>
      <c r="W26" s="64"/>
      <c r="X26" s="157" t="s">
        <v>790</v>
      </c>
      <c r="Y26" s="158"/>
      <c r="Z26" s="158"/>
      <c r="AA26" s="158"/>
      <c r="AB26" s="158"/>
      <c r="AC26" s="158"/>
      <c r="AD26" s="158"/>
      <c r="AE26" s="158"/>
      <c r="AF26" s="158"/>
      <c r="AG26" s="158"/>
      <c r="AH26" s="158"/>
      <c r="AI26" s="158"/>
      <c r="AJ26" s="158"/>
      <c r="AK26" s="158"/>
      <c r="AL26" s="158"/>
    </row>
    <row r="27" spans="2:40" s="4" customFormat="1" ht="18" customHeight="1" x14ac:dyDescent="0.25">
      <c r="B27" s="82"/>
      <c r="F27" s="191"/>
      <c r="G27" s="209" t="s">
        <v>16</v>
      </c>
      <c r="H27" s="209"/>
      <c r="I27" s="193" t="s">
        <v>1</v>
      </c>
      <c r="J27" s="194"/>
      <c r="K27" s="209" t="s">
        <v>16</v>
      </c>
      <c r="L27" s="209"/>
      <c r="M27" s="193" t="s">
        <v>1</v>
      </c>
      <c r="N27" s="194"/>
      <c r="O27" s="209" t="s">
        <v>17</v>
      </c>
      <c r="P27" s="209"/>
      <c r="Q27" s="193" t="s">
        <v>0</v>
      </c>
      <c r="R27" s="194"/>
      <c r="S27" s="246"/>
      <c r="T27" s="247"/>
      <c r="V27" s="75"/>
      <c r="W27" s="64"/>
      <c r="X27" s="157"/>
      <c r="Y27" s="158"/>
      <c r="Z27" s="158"/>
      <c r="AA27" s="158"/>
      <c r="AB27" s="158"/>
      <c r="AC27" s="158"/>
      <c r="AD27" s="158"/>
      <c r="AE27" s="158"/>
      <c r="AF27" s="158"/>
      <c r="AG27" s="158"/>
      <c r="AH27" s="158"/>
      <c r="AI27" s="158"/>
      <c r="AJ27" s="158"/>
      <c r="AK27" s="158"/>
      <c r="AL27" s="158"/>
    </row>
    <row r="28" spans="2:40" s="4" customFormat="1" ht="18" customHeight="1" x14ac:dyDescent="0.25">
      <c r="B28" s="82"/>
      <c r="F28" s="191"/>
      <c r="G28" s="168">
        <f>O20+R20-170</f>
        <v>270</v>
      </c>
      <c r="H28" s="168"/>
      <c r="I28" s="175">
        <f>L20+O20-170</f>
        <v>300</v>
      </c>
      <c r="J28" s="169"/>
      <c r="K28" s="168">
        <f>L20+R20-170</f>
        <v>300</v>
      </c>
      <c r="L28" s="168"/>
      <c r="M28" s="175">
        <f>I20+O20-170</f>
        <v>300</v>
      </c>
      <c r="N28" s="169"/>
      <c r="O28" s="168">
        <f>I20+R20-170</f>
        <v>300</v>
      </c>
      <c r="P28" s="168"/>
      <c r="Q28" s="175">
        <f>I20+L20-170</f>
        <v>330</v>
      </c>
      <c r="R28" s="169"/>
      <c r="T28" s="22"/>
      <c r="V28" s="75"/>
      <c r="W28" s="64"/>
      <c r="X28" s="157"/>
      <c r="Y28" s="158"/>
      <c r="Z28" s="158"/>
      <c r="AA28" s="158"/>
      <c r="AB28" s="158"/>
      <c r="AC28" s="158"/>
      <c r="AD28" s="158"/>
      <c r="AE28" s="158"/>
      <c r="AF28" s="158"/>
      <c r="AG28" s="158"/>
      <c r="AH28" s="158"/>
      <c r="AI28" s="158"/>
      <c r="AJ28" s="158"/>
      <c r="AK28" s="158"/>
      <c r="AL28" s="158"/>
    </row>
    <row r="29" spans="2:40" s="4" customFormat="1" ht="18" customHeight="1" x14ac:dyDescent="0.25">
      <c r="B29" s="82"/>
      <c r="F29" s="192"/>
      <c r="G29" s="171"/>
      <c r="H29" s="171"/>
      <c r="I29" s="174"/>
      <c r="J29" s="172"/>
      <c r="K29" s="171"/>
      <c r="L29" s="171"/>
      <c r="M29" s="174"/>
      <c r="N29" s="172"/>
      <c r="O29" s="171"/>
      <c r="P29" s="171"/>
      <c r="Q29" s="174"/>
      <c r="R29" s="172"/>
      <c r="S29" s="23"/>
      <c r="T29" s="24"/>
      <c r="V29" s="75"/>
      <c r="W29" s="64"/>
      <c r="X29" s="157"/>
      <c r="Y29" s="158"/>
      <c r="Z29" s="158"/>
      <c r="AA29" s="158"/>
      <c r="AB29" s="158"/>
      <c r="AC29" s="158"/>
      <c r="AD29" s="158"/>
      <c r="AE29" s="158"/>
      <c r="AF29" s="158"/>
      <c r="AG29" s="158"/>
      <c r="AH29" s="158"/>
      <c r="AI29" s="158"/>
      <c r="AJ29" s="158"/>
      <c r="AK29" s="158"/>
      <c r="AL29" s="158"/>
    </row>
    <row r="30" spans="2:40" ht="6" customHeight="1" x14ac:dyDescent="0.25">
      <c r="B30" s="80"/>
      <c r="D30" s="7"/>
      <c r="E30" s="7"/>
      <c r="F30" s="6"/>
      <c r="G30" s="6"/>
      <c r="H30" s="5"/>
      <c r="I30" s="5"/>
      <c r="J30" s="5"/>
      <c r="K30" s="5"/>
      <c r="L30" s="3"/>
      <c r="M30" s="3"/>
      <c r="N30" s="5"/>
      <c r="O30" s="6"/>
      <c r="P30" s="6"/>
      <c r="Q30" s="5"/>
      <c r="R30" s="5"/>
      <c r="S30" s="5"/>
      <c r="T30" s="5"/>
      <c r="V30" s="73"/>
      <c r="W30" s="65"/>
      <c r="Y30" s="4"/>
      <c r="Z30" s="4"/>
      <c r="AA30" s="4"/>
      <c r="AB30" s="4"/>
    </row>
    <row r="31" spans="2:40" s="4" customFormat="1" ht="18" customHeight="1" x14ac:dyDescent="0.25">
      <c r="B31" s="82"/>
      <c r="D31" s="184" t="s">
        <v>13</v>
      </c>
      <c r="E31" s="53" t="s">
        <v>35</v>
      </c>
      <c r="F31" s="41" t="s">
        <v>34</v>
      </c>
      <c r="G31" s="54" t="s">
        <v>35</v>
      </c>
      <c r="H31" s="41" t="s">
        <v>34</v>
      </c>
      <c r="I31" s="54" t="s">
        <v>35</v>
      </c>
      <c r="J31" s="41" t="s">
        <v>34</v>
      </c>
      <c r="K31" s="54" t="s">
        <v>35</v>
      </c>
      <c r="L31" s="41" t="s">
        <v>34</v>
      </c>
      <c r="M31" s="225" t="s">
        <v>11</v>
      </c>
      <c r="N31" s="226"/>
      <c r="O31" s="220" t="s">
        <v>14</v>
      </c>
      <c r="P31" s="55" t="s">
        <v>35</v>
      </c>
      <c r="Q31" s="42" t="s">
        <v>34</v>
      </c>
      <c r="R31" s="43"/>
      <c r="S31" s="223" t="s">
        <v>11</v>
      </c>
      <c r="T31" s="224"/>
      <c r="V31" s="75"/>
      <c r="W31" s="64"/>
      <c r="AJ31" s="5"/>
      <c r="AK31" s="219"/>
      <c r="AL31" s="219"/>
      <c r="AM31" s="219"/>
    </row>
    <row r="32" spans="2:40" ht="18" customHeight="1" x14ac:dyDescent="0.25">
      <c r="B32" s="80"/>
      <c r="D32" s="185"/>
      <c r="E32" s="187" t="s">
        <v>15</v>
      </c>
      <c r="F32" s="187"/>
      <c r="G32" s="188" t="s">
        <v>9</v>
      </c>
      <c r="H32" s="189"/>
      <c r="I32" s="187" t="s">
        <v>15</v>
      </c>
      <c r="J32" s="189"/>
      <c r="K32" s="188" t="s">
        <v>15</v>
      </c>
      <c r="L32" s="189"/>
      <c r="M32" s="210"/>
      <c r="N32" s="211"/>
      <c r="O32" s="221"/>
      <c r="P32" s="213" t="s">
        <v>18</v>
      </c>
      <c r="Q32" s="213"/>
      <c r="R32" s="214"/>
      <c r="T32" s="15"/>
      <c r="V32" s="73"/>
      <c r="W32" s="65"/>
      <c r="Y32" s="4"/>
      <c r="Z32" s="4"/>
      <c r="AA32" s="4"/>
      <c r="AB32" s="4"/>
      <c r="AJ32" s="5"/>
      <c r="AK32" s="219"/>
      <c r="AL32" s="219"/>
      <c r="AM32" s="219"/>
    </row>
    <row r="33" spans="2:39" ht="18" customHeight="1" x14ac:dyDescent="0.25">
      <c r="B33" s="80"/>
      <c r="D33" s="185"/>
      <c r="E33" s="187" t="s">
        <v>8</v>
      </c>
      <c r="F33" s="187"/>
      <c r="G33" s="188" t="s">
        <v>8</v>
      </c>
      <c r="H33" s="189"/>
      <c r="I33" s="187" t="s">
        <v>9</v>
      </c>
      <c r="J33" s="187"/>
      <c r="K33" s="188" t="s">
        <v>9</v>
      </c>
      <c r="L33" s="189"/>
      <c r="M33" s="210"/>
      <c r="N33" s="211"/>
      <c r="O33" s="221"/>
      <c r="P33" s="217" t="s">
        <v>8</v>
      </c>
      <c r="Q33" s="217"/>
      <c r="R33" s="218"/>
      <c r="T33" s="15"/>
      <c r="V33" s="73"/>
      <c r="W33" s="65"/>
      <c r="Y33" s="4"/>
      <c r="Z33" s="4"/>
      <c r="AA33" s="4"/>
      <c r="AB33" s="4"/>
      <c r="AJ33" s="5"/>
      <c r="AK33" s="219"/>
      <c r="AL33" s="219"/>
      <c r="AM33" s="219"/>
    </row>
    <row r="34" spans="2:39" ht="18" customHeight="1" x14ac:dyDescent="0.25">
      <c r="B34" s="80"/>
      <c r="D34" s="185"/>
      <c r="E34" s="187" t="s">
        <v>16</v>
      </c>
      <c r="F34" s="187"/>
      <c r="G34" s="188" t="s">
        <v>16</v>
      </c>
      <c r="H34" s="189"/>
      <c r="I34" s="187" t="s">
        <v>1</v>
      </c>
      <c r="J34" s="187"/>
      <c r="K34" s="188" t="s">
        <v>16</v>
      </c>
      <c r="L34" s="189"/>
      <c r="M34" s="18"/>
      <c r="N34" s="19"/>
      <c r="O34" s="221"/>
      <c r="P34" s="213" t="s">
        <v>10</v>
      </c>
      <c r="Q34" s="213"/>
      <c r="R34" s="214"/>
      <c r="T34" s="15"/>
      <c r="V34" s="73"/>
      <c r="W34" s="65"/>
      <c r="Y34" s="4"/>
      <c r="Z34" s="4"/>
      <c r="AA34" s="4"/>
      <c r="AB34" s="4"/>
      <c r="AJ34" s="5"/>
      <c r="AK34" s="5"/>
      <c r="AL34" s="6"/>
      <c r="AM34" s="6"/>
    </row>
    <row r="35" spans="2:39" ht="18" customHeight="1" x14ac:dyDescent="0.3">
      <c r="B35" s="80"/>
      <c r="D35" s="186"/>
      <c r="E35" s="195">
        <f>I20+O20+R20-340</f>
        <v>350</v>
      </c>
      <c r="F35" s="195"/>
      <c r="G35" s="196">
        <f>L20+O20+R20-340</f>
        <v>350</v>
      </c>
      <c r="H35" s="197"/>
      <c r="I35" s="195">
        <f>I20+L20+R20-340</f>
        <v>380</v>
      </c>
      <c r="J35" s="195"/>
      <c r="K35" s="215">
        <f>I20+L20+R20-340</f>
        <v>380</v>
      </c>
      <c r="L35" s="216"/>
      <c r="M35" s="20"/>
      <c r="N35" s="21"/>
      <c r="O35" s="222"/>
      <c r="P35" s="296">
        <f>I20+L20+O20+R20-520</f>
        <v>420</v>
      </c>
      <c r="Q35" s="296"/>
      <c r="R35" s="297"/>
      <c r="S35" s="16"/>
      <c r="T35" s="17"/>
      <c r="V35" s="73"/>
      <c r="W35" s="65"/>
      <c r="Y35" s="67"/>
      <c r="Z35" s="67"/>
      <c r="AA35" s="4"/>
      <c r="AB35" s="4"/>
      <c r="AJ35" s="5"/>
      <c r="AK35" s="212"/>
      <c r="AL35" s="212"/>
      <c r="AM35" s="212"/>
    </row>
    <row r="36" spans="2:39" ht="6" customHeight="1" x14ac:dyDescent="0.25">
      <c r="B36" s="80"/>
      <c r="D36" s="7"/>
      <c r="O36" s="6"/>
      <c r="P36" s="6"/>
      <c r="Q36" s="5"/>
      <c r="R36" s="5"/>
      <c r="S36" s="5"/>
      <c r="T36" s="5"/>
      <c r="V36" s="73"/>
      <c r="W36" s="65"/>
      <c r="Y36" s="4"/>
      <c r="Z36" s="4"/>
      <c r="AA36" s="4"/>
      <c r="AB36" s="4"/>
    </row>
    <row r="37" spans="2:39" s="12" customFormat="1" ht="18" customHeight="1" x14ac:dyDescent="0.25">
      <c r="B37" s="81"/>
      <c r="D37" s="133" t="s">
        <v>786</v>
      </c>
      <c r="E37" s="31"/>
      <c r="F37" s="31"/>
      <c r="G37" s="31"/>
      <c r="H37" s="31"/>
      <c r="I37" s="31"/>
      <c r="J37" s="31"/>
      <c r="K37" s="31"/>
      <c r="L37" s="31"/>
      <c r="M37" s="31"/>
      <c r="N37" s="31"/>
      <c r="O37" s="31"/>
      <c r="P37" s="31"/>
      <c r="Q37" s="31"/>
      <c r="R37" s="176" t="s">
        <v>49</v>
      </c>
      <c r="S37" s="177"/>
      <c r="T37" s="178"/>
      <c r="V37" s="74"/>
      <c r="W37" s="86"/>
      <c r="X37" s="71" t="s">
        <v>785</v>
      </c>
      <c r="Y37" s="71"/>
      <c r="Z37" s="71"/>
      <c r="AA37" s="71"/>
      <c r="AB37" s="71"/>
      <c r="AC37" s="71"/>
      <c r="AD37" s="71"/>
      <c r="AE37" s="71"/>
      <c r="AF37" s="71"/>
    </row>
    <row r="38" spans="2:39" s="4" customFormat="1" ht="18" customHeight="1" x14ac:dyDescent="0.25">
      <c r="B38" s="82"/>
      <c r="D38" s="179" t="s">
        <v>62</v>
      </c>
      <c r="E38" s="180"/>
      <c r="F38" s="180"/>
      <c r="G38" s="180"/>
      <c r="H38" s="180"/>
      <c r="I38" s="180"/>
      <c r="J38" s="180"/>
      <c r="K38" s="180"/>
      <c r="L38" s="180"/>
      <c r="M38" s="180"/>
      <c r="N38" s="180"/>
      <c r="O38" s="180"/>
      <c r="P38" s="180"/>
      <c r="Q38" s="181"/>
      <c r="R38" s="30" t="s">
        <v>6</v>
      </c>
      <c r="S38" s="250">
        <f>IF(F17="☑️",170,IF(OR(I17="☑️",L17="☑️"),250,IF(OR(O17="☑️",R17="☑️"),220,IF(G25="☑️",270,IF(OR(I25="☑️",K25="☑️",M25="☑️",O25="☑️"),300,IF(Q25="☑️",330,IF(OR(E31="☑️",G31="☑️"),350,IF(OR(I31="☑️",K31="☑️"),380,IF(P31="☑️",420,0)))))))))</f>
        <v>0</v>
      </c>
      <c r="T38" s="251"/>
      <c r="V38" s="75"/>
      <c r="W38" s="64"/>
      <c r="X38" s="68" t="s">
        <v>55</v>
      </c>
      <c r="Y38" s="69"/>
      <c r="Z38" s="69"/>
      <c r="AA38" s="69"/>
      <c r="AB38" s="69"/>
      <c r="AC38" s="69"/>
      <c r="AD38" s="69"/>
      <c r="AE38" s="69"/>
      <c r="AF38" s="69"/>
      <c r="AG38" s="69"/>
      <c r="AH38" s="69"/>
      <c r="AI38" s="69"/>
      <c r="AJ38" s="69"/>
    </row>
    <row r="39" spans="2:39" s="4" customFormat="1" ht="18" customHeight="1" x14ac:dyDescent="0.25">
      <c r="B39" s="82"/>
      <c r="D39" s="92" t="s">
        <v>35</v>
      </c>
      <c r="E39" s="46" t="s">
        <v>80</v>
      </c>
      <c r="F39" s="13"/>
      <c r="G39" s="13"/>
      <c r="H39" s="13"/>
      <c r="I39" s="13"/>
      <c r="J39" s="13"/>
      <c r="K39" s="13"/>
      <c r="L39" s="8"/>
      <c r="M39" s="13"/>
      <c r="N39" s="9"/>
      <c r="O39" s="25"/>
      <c r="P39" s="182" t="s">
        <v>25</v>
      </c>
      <c r="Q39" s="183"/>
      <c r="R39" s="14" t="s">
        <v>6</v>
      </c>
      <c r="S39" s="238" t="str">
        <f>IF(D39="☑️",-50,"")</f>
        <v/>
      </c>
      <c r="T39" s="239"/>
      <c r="V39" s="75"/>
      <c r="W39" s="64"/>
      <c r="Y39" s="69"/>
      <c r="Z39" s="69"/>
      <c r="AA39" s="69"/>
      <c r="AB39" s="69"/>
      <c r="AC39" s="69"/>
      <c r="AD39" s="69"/>
      <c r="AE39" s="69"/>
      <c r="AF39" s="69"/>
      <c r="AG39" s="69"/>
      <c r="AH39" s="69"/>
      <c r="AI39" s="69"/>
      <c r="AJ39" s="69"/>
    </row>
    <row r="40" spans="2:39" s="4" customFormat="1" ht="18" customHeight="1" x14ac:dyDescent="0.25">
      <c r="B40" s="82"/>
      <c r="D40" s="93" t="str">
        <f>IF(I12="Macau","☑️","▢")</f>
        <v>▢</v>
      </c>
      <c r="E40" s="46" t="str">
        <f>IF(D40="▢","Compléte ton adresse dans le cadre E ci-dessous. Si macaudais.e, ta réduction est automatique","Je réside à Macau (sur justificatif : attestation d'assurance...)")</f>
        <v>Compléte ton adresse dans le cadre E ci-dessous. Si macaudais.e, ta réduction est automatique</v>
      </c>
      <c r="F40" s="13"/>
      <c r="G40" s="13"/>
      <c r="H40" s="13"/>
      <c r="I40" s="13"/>
      <c r="J40" s="13"/>
      <c r="K40" s="13"/>
      <c r="L40" s="8"/>
      <c r="M40" s="13"/>
      <c r="N40" s="9"/>
      <c r="O40" s="26"/>
      <c r="P40" s="182" t="s">
        <v>26</v>
      </c>
      <c r="Q40" s="183"/>
      <c r="R40" s="14" t="s">
        <v>6</v>
      </c>
      <c r="S40" s="238" t="str">
        <f>IF(D40="☑️",-20,"")</f>
        <v/>
      </c>
      <c r="T40" s="239"/>
      <c r="V40" s="75"/>
      <c r="W40" s="64"/>
      <c r="X40" s="69"/>
      <c r="Y40" s="69"/>
      <c r="Z40" s="69"/>
      <c r="AA40" s="69"/>
      <c r="AB40" s="69"/>
      <c r="AC40" s="69"/>
      <c r="AD40" s="69"/>
      <c r="AE40" s="69"/>
      <c r="AF40" s="69"/>
      <c r="AG40" s="69"/>
      <c r="AH40" s="69"/>
      <c r="AI40" s="69"/>
      <c r="AJ40" s="69"/>
    </row>
    <row r="41" spans="2:39" s="4" customFormat="1" ht="18" customHeight="1" x14ac:dyDescent="0.25">
      <c r="B41" s="82"/>
      <c r="D41" s="92" t="s">
        <v>35</v>
      </c>
      <c r="E41" s="46" t="str">
        <f>"Je renouvelle mon adhésion (déjà adhérent.e en "&amp;Data!N1-1&amp;"/"&amp;Data!N1&amp;")"&amp;" jusqu'au samedi 25 juillet"</f>
        <v>Je renouvelle mon adhésion (déjà adhérent.e en 2025/2026) jusqu'au samedi 25 juillet</v>
      </c>
      <c r="F41" s="13"/>
      <c r="G41" s="13"/>
      <c r="H41" s="13"/>
      <c r="I41" s="13"/>
      <c r="J41" s="13"/>
      <c r="K41" s="13"/>
      <c r="L41" s="13"/>
      <c r="M41" s="13"/>
      <c r="N41" s="9"/>
      <c r="O41" s="26"/>
      <c r="P41" s="182" t="s">
        <v>26</v>
      </c>
      <c r="Q41" s="183"/>
      <c r="R41" s="14" t="s">
        <v>6</v>
      </c>
      <c r="S41" s="238" t="str">
        <f>IF(D41="☑️",-20,"")</f>
        <v/>
      </c>
      <c r="T41" s="239"/>
      <c r="V41" s="75"/>
      <c r="W41" s="64"/>
      <c r="X41" s="69"/>
      <c r="Y41" s="69"/>
      <c r="Z41" s="69"/>
      <c r="AA41" s="69"/>
      <c r="AB41" s="69"/>
      <c r="AC41" s="69"/>
      <c r="AD41" s="69"/>
      <c r="AE41" s="69"/>
      <c r="AF41" s="69"/>
      <c r="AG41" s="69"/>
      <c r="AH41" s="69"/>
      <c r="AI41" s="69"/>
      <c r="AJ41" s="69"/>
    </row>
    <row r="42" spans="2:39" s="4" customFormat="1" ht="18" customHeight="1" x14ac:dyDescent="0.25">
      <c r="B42" s="82"/>
      <c r="D42" s="92" t="s">
        <v>35</v>
      </c>
      <c r="E42" s="46" t="s">
        <v>77</v>
      </c>
      <c r="F42" s="13"/>
      <c r="G42" s="13"/>
      <c r="H42" s="13"/>
      <c r="I42" s="13"/>
      <c r="J42" s="13"/>
      <c r="K42" s="13"/>
      <c r="L42" s="13"/>
      <c r="M42" s="298" t="s">
        <v>817</v>
      </c>
      <c r="N42" s="298"/>
      <c r="O42" s="299"/>
      <c r="P42" s="182" t="s">
        <v>26</v>
      </c>
      <c r="Q42" s="183"/>
      <c r="R42" s="14" t="s">
        <v>6</v>
      </c>
      <c r="S42" s="238" t="str">
        <f t="shared" ref="S42" si="0">IF(D42="☑️",-20,"")</f>
        <v/>
      </c>
      <c r="T42" s="239"/>
      <c r="V42" s="75"/>
      <c r="W42" s="64"/>
      <c r="X42" s="1"/>
    </row>
    <row r="43" spans="2:39" s="4" customFormat="1" ht="18" customHeight="1" x14ac:dyDescent="0.25">
      <c r="B43" s="82"/>
      <c r="D43" s="92" t="s">
        <v>35</v>
      </c>
      <c r="E43" s="46" t="s">
        <v>1416</v>
      </c>
      <c r="F43" s="44"/>
      <c r="G43" s="44"/>
      <c r="H43" s="44"/>
      <c r="I43" s="44"/>
      <c r="J43" s="44"/>
      <c r="K43" s="44"/>
      <c r="L43" s="44"/>
      <c r="M43" s="44"/>
      <c r="N43" s="44"/>
      <c r="O43" s="45"/>
      <c r="P43" s="182" t="s">
        <v>27</v>
      </c>
      <c r="Q43" s="183"/>
      <c r="R43" s="14" t="s">
        <v>6</v>
      </c>
      <c r="S43" s="238" t="str">
        <f>IF(D43="☑️",-10,"")</f>
        <v/>
      </c>
      <c r="T43" s="239"/>
      <c r="V43" s="75"/>
      <c r="W43" s="64"/>
      <c r="X43" s="1"/>
    </row>
    <row r="44" spans="2:39" s="4" customFormat="1" ht="18" customHeight="1" x14ac:dyDescent="0.25">
      <c r="B44" s="82"/>
      <c r="D44" s="92" t="s">
        <v>35</v>
      </c>
      <c r="E44" s="46" t="str">
        <f>"Je serai un.e nouveau.elle membre "&amp;Data!N1&amp;"/"&amp;Data!P1&amp;" et je me suis inscrit.e aux cours de juillet dernier."</f>
        <v>Je serai un.e nouveau.elle membre 2026/2027 et je me suis inscrit.e aux cours de juillet dernier.</v>
      </c>
      <c r="F44" s="44"/>
      <c r="G44" s="44"/>
      <c r="H44" s="44"/>
      <c r="I44" s="44"/>
      <c r="J44" s="44"/>
      <c r="K44" s="44"/>
      <c r="L44" s="44"/>
      <c r="M44" s="44"/>
      <c r="N44" s="44"/>
      <c r="O44" s="45"/>
      <c r="P44" s="182" t="s">
        <v>27</v>
      </c>
      <c r="Q44" s="183"/>
      <c r="R44" s="14" t="s">
        <v>6</v>
      </c>
      <c r="S44" s="238" t="str">
        <f>IF(D44="☑️",-10,"")</f>
        <v/>
      </c>
      <c r="T44" s="239"/>
      <c r="V44" s="75"/>
      <c r="W44" s="64"/>
      <c r="X44" s="1"/>
    </row>
    <row r="45" spans="2:39" s="4" customFormat="1" ht="18" customHeight="1" x14ac:dyDescent="0.25">
      <c r="B45" s="82"/>
      <c r="D45" s="93" t="str">
        <f>IF(OR(G45&lt;&gt;"▢",J45&lt;&gt;"▢"),"☑️","")</f>
        <v/>
      </c>
      <c r="E45" s="198" t="s">
        <v>816</v>
      </c>
      <c r="F45" s="198"/>
      <c r="G45" s="60" t="s">
        <v>35</v>
      </c>
      <c r="H45" s="295" t="s">
        <v>45</v>
      </c>
      <c r="I45" s="295"/>
      <c r="J45" s="60" t="s">
        <v>35</v>
      </c>
      <c r="K45" s="46" t="s">
        <v>36</v>
      </c>
      <c r="L45" s="13"/>
      <c r="M45" s="46"/>
      <c r="N45" s="47" t="s">
        <v>46</v>
      </c>
      <c r="O45" s="62" t="s">
        <v>35</v>
      </c>
      <c r="P45" s="248" t="s">
        <v>31</v>
      </c>
      <c r="Q45" s="249"/>
      <c r="R45" s="14" t="s">
        <v>6</v>
      </c>
      <c r="S45" s="240">
        <f>IF(AND(G45&lt;&gt;"▢",J45&lt;&gt;"▢"),(G45+J45)*10-5,IFERROR(G45*10-5,0)+IFERROR(J45*10-5,0))</f>
        <v>0</v>
      </c>
      <c r="T45" s="241"/>
      <c r="V45" s="75"/>
      <c r="W45" s="64"/>
      <c r="X45" s="68" t="s">
        <v>57</v>
      </c>
    </row>
    <row r="46" spans="2:39" s="1" customFormat="1" ht="20.25" customHeight="1" x14ac:dyDescent="0.25">
      <c r="B46" s="83"/>
      <c r="D46" s="27"/>
      <c r="E46" s="27"/>
      <c r="O46" s="28"/>
      <c r="P46" s="28"/>
      <c r="Q46" s="36" t="str">
        <f>"↪ Voici le montant total de ton adhésion** à régler pour la saison "&amp;Data!N1&amp;" / "&amp;Data!P1</f>
        <v>↪ Voici le montant total de ton adhésion** à régler pour la saison 2026 / 2027</v>
      </c>
      <c r="R46" s="29" t="s">
        <v>6</v>
      </c>
      <c r="S46" s="236">
        <f>SUM(S38:T45)</f>
        <v>0</v>
      </c>
      <c r="T46" s="237"/>
      <c r="V46" s="76"/>
      <c r="W46" s="87"/>
      <c r="Y46" s="4"/>
      <c r="Z46" s="4"/>
      <c r="AA46" s="4"/>
      <c r="AB46" s="4"/>
    </row>
    <row r="47" spans="2:39" ht="6" customHeight="1" x14ac:dyDescent="0.25">
      <c r="B47" s="80"/>
      <c r="V47" s="73"/>
      <c r="W47" s="65"/>
      <c r="X47" s="1"/>
      <c r="Y47" s="4"/>
      <c r="Z47" s="4"/>
      <c r="AA47" s="4"/>
      <c r="AB47" s="4"/>
    </row>
    <row r="48" spans="2:39" s="1" customFormat="1" ht="18" customHeight="1" x14ac:dyDescent="0.25">
      <c r="B48" s="83"/>
      <c r="D48" s="132" t="s">
        <v>788</v>
      </c>
      <c r="E48" s="31"/>
      <c r="F48" s="31"/>
      <c r="G48" s="31"/>
      <c r="H48" s="31"/>
      <c r="I48" s="31"/>
      <c r="J48" s="31"/>
      <c r="K48" s="31"/>
      <c r="L48" s="31"/>
      <c r="M48" s="31"/>
      <c r="N48" s="31"/>
      <c r="O48" s="31"/>
      <c r="P48" s="31"/>
      <c r="Q48" s="31"/>
      <c r="R48" s="31"/>
      <c r="S48" s="31"/>
      <c r="T48" s="32"/>
      <c r="V48" s="76"/>
      <c r="W48" s="87"/>
      <c r="X48" s="68" t="s">
        <v>787</v>
      </c>
      <c r="Y48" s="91"/>
      <c r="Z48" s="91"/>
      <c r="AA48" s="91"/>
      <c r="AB48" s="91"/>
      <c r="AC48" s="91"/>
      <c r="AD48" s="91"/>
      <c r="AE48" s="91"/>
      <c r="AF48" s="91"/>
      <c r="AG48" s="91"/>
      <c r="AH48" s="91"/>
      <c r="AI48" s="91"/>
      <c r="AJ48" s="91"/>
      <c r="AK48" s="91"/>
      <c r="AL48" s="91"/>
      <c r="AM48" s="91"/>
    </row>
    <row r="49" spans="1:55" ht="6" customHeight="1" x14ac:dyDescent="0.25">
      <c r="B49" s="80"/>
      <c r="D49" s="3"/>
      <c r="E49" s="3"/>
      <c r="V49" s="73"/>
      <c r="W49" s="65"/>
      <c r="X49" s="68"/>
      <c r="Y49" s="91"/>
      <c r="Z49" s="91"/>
      <c r="AA49" s="91"/>
      <c r="AB49" s="91"/>
      <c r="AC49" s="91"/>
      <c r="AD49" s="91"/>
      <c r="AE49" s="91"/>
      <c r="AF49" s="91"/>
      <c r="AG49" s="91"/>
      <c r="AH49" s="91"/>
      <c r="AI49" s="91"/>
      <c r="AJ49" s="91"/>
      <c r="AK49" s="91"/>
      <c r="AL49" s="91"/>
      <c r="AM49" s="91"/>
    </row>
    <row r="50" spans="1:55" ht="12" customHeight="1" x14ac:dyDescent="0.25">
      <c r="B50" s="80"/>
      <c r="D50" s="291" t="s">
        <v>28</v>
      </c>
      <c r="E50" s="50" t="str">
        <f>IF(E52&gt;0,"Esp. ☑️","Esp. ▢")</f>
        <v>Esp. ▢</v>
      </c>
      <c r="F50" s="50" t="str">
        <f>IF(F52&gt;0,"Ancv ☑️","Ancv ▢")</f>
        <v>Ancv ▢</v>
      </c>
      <c r="G50" s="50" t="str">
        <f>IF(G52&gt;0,"Chq ☑️","Chq ▢")</f>
        <v>Chq ▢</v>
      </c>
      <c r="H50" s="50" t="str">
        <f t="shared" ref="H50:O50" si="1">IF(H52&gt;0,"Chq ☑️","Chq ▢")</f>
        <v>Chq ▢</v>
      </c>
      <c r="I50" s="50" t="str">
        <f t="shared" si="1"/>
        <v>Chq ▢</v>
      </c>
      <c r="J50" s="50" t="str">
        <f t="shared" si="1"/>
        <v>Chq ▢</v>
      </c>
      <c r="K50" s="50" t="str">
        <f t="shared" si="1"/>
        <v>Chq ▢</v>
      </c>
      <c r="L50" s="50" t="str">
        <f t="shared" si="1"/>
        <v>Chq ▢</v>
      </c>
      <c r="M50" s="50" t="str">
        <f t="shared" si="1"/>
        <v>Chq ▢</v>
      </c>
      <c r="N50" s="50" t="str">
        <f t="shared" si="1"/>
        <v>Chq ▢</v>
      </c>
      <c r="O50" s="50" t="str">
        <f t="shared" si="1"/>
        <v>Chq ▢</v>
      </c>
      <c r="P50" s="242" t="str">
        <f>IF(P52&gt;S46,"Oups ! C'est trop",IF(SUM(E52:O52)&lt;S46,"Il reste à régler...",IF(S46=P52,"Total OK","Total")))</f>
        <v>Total OK</v>
      </c>
      <c r="Q50" s="227" t="s">
        <v>29</v>
      </c>
      <c r="R50" s="228"/>
      <c r="S50" s="228"/>
      <c r="T50" s="229"/>
      <c r="V50" s="73"/>
      <c r="W50" s="65"/>
      <c r="X50" s="64" t="s">
        <v>61</v>
      </c>
      <c r="Y50" s="4"/>
      <c r="Z50" s="4"/>
      <c r="AA50" s="4"/>
      <c r="AB50" s="4"/>
      <c r="AC50" s="4"/>
      <c r="AD50" s="4"/>
      <c r="AE50" s="4"/>
      <c r="AF50" s="4"/>
      <c r="AG50" s="4"/>
      <c r="AH50" s="4"/>
      <c r="AI50" s="4"/>
      <c r="AJ50" s="4"/>
      <c r="AK50" s="4"/>
      <c r="AL50" s="4"/>
      <c r="AM50" s="4"/>
    </row>
    <row r="51" spans="1:55" ht="12" customHeight="1" x14ac:dyDescent="0.25">
      <c r="B51" s="80"/>
      <c r="D51" s="292"/>
      <c r="E51" s="48" t="s">
        <v>50</v>
      </c>
      <c r="F51" s="56" t="s">
        <v>53</v>
      </c>
      <c r="G51" s="49">
        <v>46266</v>
      </c>
      <c r="H51" s="49">
        <v>46296</v>
      </c>
      <c r="I51" s="49">
        <v>46327</v>
      </c>
      <c r="J51" s="49">
        <v>46357</v>
      </c>
      <c r="K51" s="49">
        <v>46388</v>
      </c>
      <c r="L51" s="49">
        <v>46419</v>
      </c>
      <c r="M51" s="49">
        <v>46447</v>
      </c>
      <c r="N51" s="49">
        <v>46478</v>
      </c>
      <c r="O51" s="49">
        <v>46508</v>
      </c>
      <c r="P51" s="243"/>
      <c r="Q51" s="230"/>
      <c r="R51" s="231"/>
      <c r="S51" s="231"/>
      <c r="T51" s="232"/>
      <c r="V51" s="73"/>
      <c r="W51" s="65"/>
      <c r="X51" s="64"/>
      <c r="Y51" s="4"/>
      <c r="Z51" s="4"/>
      <c r="AA51" s="4"/>
      <c r="AB51" s="4"/>
      <c r="AC51" s="4"/>
      <c r="AD51" s="4"/>
      <c r="AE51" s="4"/>
      <c r="AF51" s="128">
        <f>G51</f>
        <v>46266</v>
      </c>
      <c r="AG51" s="128">
        <f t="shared" ref="AG51:AN51" si="2">H51</f>
        <v>46296</v>
      </c>
      <c r="AH51" s="128">
        <f t="shared" si="2"/>
        <v>46327</v>
      </c>
      <c r="AI51" s="128">
        <f t="shared" si="2"/>
        <v>46357</v>
      </c>
      <c r="AJ51" s="128">
        <f t="shared" si="2"/>
        <v>46388</v>
      </c>
      <c r="AK51" s="128">
        <f t="shared" si="2"/>
        <v>46419</v>
      </c>
      <c r="AL51" s="128">
        <f t="shared" si="2"/>
        <v>46447</v>
      </c>
      <c r="AM51" s="128">
        <f t="shared" si="2"/>
        <v>46478</v>
      </c>
      <c r="AN51" s="128">
        <f t="shared" si="2"/>
        <v>46508</v>
      </c>
      <c r="AO51" s="128" t="s">
        <v>81</v>
      </c>
    </row>
    <row r="52" spans="1:55" ht="24" customHeight="1" x14ac:dyDescent="0.25">
      <c r="B52" s="80"/>
      <c r="D52" s="293"/>
      <c r="E52" s="120"/>
      <c r="F52" s="120"/>
      <c r="G52" s="120"/>
      <c r="H52" s="120"/>
      <c r="I52" s="120"/>
      <c r="J52" s="120"/>
      <c r="K52" s="120"/>
      <c r="L52" s="120"/>
      <c r="M52" s="120"/>
      <c r="N52" s="120"/>
      <c r="O52" s="120"/>
      <c r="P52" s="121">
        <f>IF(S46=SUM(E52:O52),SUM(E52:O52),IF(S46&gt;SUM(E52:O52),S46-SUM(E52:O52),IF(S46&lt;SUM(E52:O52),"+ "&amp;(S46-SUM(E52:O52))*-1&amp;" €",SUM(E52:O52))))</f>
        <v>0</v>
      </c>
      <c r="Q52" s="233"/>
      <c r="R52" s="234"/>
      <c r="S52" s="234"/>
      <c r="T52" s="235"/>
      <c r="V52" s="73"/>
      <c r="W52" s="65"/>
      <c r="X52" s="64" t="s">
        <v>58</v>
      </c>
      <c r="Y52" s="88"/>
      <c r="Z52" s="88"/>
      <c r="AA52" s="88"/>
      <c r="AB52" s="88"/>
      <c r="AC52" s="88"/>
      <c r="AD52" s="89"/>
      <c r="AE52" s="89"/>
      <c r="AF52" s="129">
        <f>IF(S46=0,0,IF(E52+F52=0,50,IF(E52+F52&lt;50,50,VLOOKUP($S46-$E52-$F52,$Y75:$AH495,2,FALSE))))</f>
        <v>0</v>
      </c>
      <c r="AG52" s="129">
        <f>IFERROR(IF(E52+F52&lt;50,VLOOKUP($S46-$E52-$F52-50,$Y$75:$AH$495,2,FALSE),VLOOKUP($S46-$E52-$F52,$Y$75:$AH$495,3,FALSE)),0)</f>
        <v>0</v>
      </c>
      <c r="AH52" s="129">
        <f>IFERROR(IF(E52+F52&lt;50,VLOOKUP($S46-$E52-$F52-50,$Y$75:$AH$495,3,FALSE),VLOOKUP($S46-$E52-$F52,$Y$75:$AH$495,4,FALSE)),0)</f>
        <v>0</v>
      </c>
      <c r="AI52" s="129">
        <f>IFERROR(IF(E52+F52&lt;50,VLOOKUP($S46-$E52-$F52-50,$Y$75:$AH$495,4,FALSE),VLOOKUP($S46-$E52-$F52,$Y$75:$AH$495,5,FALSE)),0)</f>
        <v>0</v>
      </c>
      <c r="AJ52" s="129">
        <f>IFERROR(IF(E52+F52&lt;50,VLOOKUP($S46-$E52-$F52-50,$Y$75:$AH$495,5,FALSE),VLOOKUP($S46-$E52-$F52,$Y$75:$AH$495,6,FALSE)),0)</f>
        <v>0</v>
      </c>
      <c r="AK52" s="129">
        <f>IFERROR(IF(E52+F52&lt;50,VLOOKUP($S46-$E52-$F52-50,$Y$75:$AH$495,6,FALSE),VLOOKUP($S46-$E52-$F52,$Y$75:$AH$495,7,FALSE)),0)</f>
        <v>0</v>
      </c>
      <c r="AL52" s="129">
        <f>IFERROR(IF(E52+F52&lt;50,VLOOKUP($S46-$E52-$F52-50,$Y$75:$AH$495,7,FALSE),VLOOKUP($S46-$E52-$F52,$Y$75:$AH$495,8,FALSE)),0)</f>
        <v>0</v>
      </c>
      <c r="AM52" s="129">
        <f>IFERROR(IF(E52+F52&lt;50,VLOOKUP($S46-$E52-$F52-50,$Y$75:$AH$495,8,FALSE),VLOOKUP($S46-$E52-$F52,$Y$75:$AH$495,9,FALSE)),0)</f>
        <v>0</v>
      </c>
      <c r="AN52" s="129">
        <f>IFERROR(IF(E52+F52&lt;50,VLOOKUP($S46-$E52-$F52-50,$Y$75:$AH$495,9,FALSE),VLOOKUP($S46-$E52-$F52,$Y$75:$AH$495,10,FALSE)),0)</f>
        <v>0</v>
      </c>
      <c r="AO52" s="130">
        <f>SUM(AF52:AN52)</f>
        <v>0</v>
      </c>
    </row>
    <row r="53" spans="1:55" ht="6" customHeight="1" x14ac:dyDescent="0.25">
      <c r="B53" s="80"/>
      <c r="D53" s="3"/>
      <c r="E53" s="3"/>
      <c r="V53" s="73"/>
      <c r="W53" s="65"/>
      <c r="X53" s="1"/>
      <c r="Y53" s="4"/>
      <c r="Z53" s="4"/>
      <c r="AA53" s="4"/>
      <c r="AB53" s="4"/>
    </row>
    <row r="54" spans="1:55" s="4" customFormat="1" ht="105" customHeight="1" x14ac:dyDescent="0.25">
      <c r="B54" s="82"/>
      <c r="D54" s="294" t="s">
        <v>82</v>
      </c>
      <c r="E54" s="294"/>
      <c r="F54" s="294"/>
      <c r="G54" s="294"/>
      <c r="H54" s="294"/>
      <c r="I54" s="294"/>
      <c r="J54" s="294"/>
      <c r="K54" s="294"/>
      <c r="L54" s="294"/>
      <c r="M54" s="294"/>
      <c r="N54" s="294"/>
      <c r="O54" s="294"/>
      <c r="P54" s="294"/>
      <c r="Q54" s="294"/>
      <c r="R54" s="294"/>
      <c r="S54" s="294"/>
      <c r="T54" s="294"/>
      <c r="V54" s="75"/>
      <c r="W54" s="64"/>
      <c r="X54" s="64" t="s">
        <v>810</v>
      </c>
      <c r="Y54" s="66"/>
    </row>
    <row r="55" spans="1:55" ht="6" customHeight="1" x14ac:dyDescent="0.25">
      <c r="B55" s="80"/>
      <c r="D55" s="2"/>
      <c r="E55" s="2"/>
      <c r="V55" s="73"/>
      <c r="W55" s="65"/>
      <c r="Y55" s="66"/>
    </row>
    <row r="56" spans="1:55" ht="15" customHeight="1" x14ac:dyDescent="0.25">
      <c r="B56" s="80"/>
      <c r="D56" s="287" t="s">
        <v>30</v>
      </c>
      <c r="E56" s="287"/>
      <c r="F56" s="287"/>
      <c r="G56" s="287"/>
      <c r="H56" s="287"/>
      <c r="I56" s="287"/>
      <c r="J56" s="287"/>
      <c r="K56" s="287"/>
      <c r="L56" s="287"/>
      <c r="M56" s="287"/>
      <c r="N56" s="287"/>
      <c r="O56" s="287"/>
      <c r="P56" s="287"/>
      <c r="Q56" s="287"/>
      <c r="R56" s="287"/>
      <c r="S56" s="287"/>
      <c r="T56" s="287"/>
      <c r="V56" s="73"/>
      <c r="W56" s="65"/>
      <c r="X56" s="157" t="s">
        <v>807</v>
      </c>
      <c r="Y56" s="158"/>
      <c r="Z56" s="158"/>
      <c r="AA56" s="158"/>
      <c r="AB56" s="158"/>
      <c r="AC56" s="158"/>
      <c r="AD56" s="158"/>
      <c r="AE56" s="158"/>
      <c r="AF56" s="158"/>
      <c r="AG56" s="158"/>
      <c r="AH56" s="158"/>
      <c r="AI56" s="158"/>
      <c r="AJ56" s="158"/>
      <c r="AK56" s="158"/>
      <c r="AL56" s="158"/>
      <c r="AM56" s="158"/>
      <c r="AN56" s="158"/>
    </row>
    <row r="57" spans="1:55" x14ac:dyDescent="0.25">
      <c r="B57" s="80"/>
      <c r="D57" s="287" t="s">
        <v>19</v>
      </c>
      <c r="E57" s="287"/>
      <c r="F57" s="287"/>
      <c r="G57" s="287"/>
      <c r="H57" s="287"/>
      <c r="I57" s="287"/>
      <c r="J57" s="287"/>
      <c r="K57" s="287"/>
      <c r="L57" s="287"/>
      <c r="M57" s="287"/>
      <c r="N57" s="287"/>
      <c r="O57" s="287"/>
      <c r="P57" s="287"/>
      <c r="Q57" s="287"/>
      <c r="R57" s="287"/>
      <c r="S57" s="287"/>
      <c r="T57" s="287"/>
      <c r="V57" s="73"/>
      <c r="W57" s="65"/>
      <c r="X57" s="90"/>
      <c r="Y57" s="90"/>
      <c r="Z57" s="90"/>
      <c r="AA57" s="90"/>
      <c r="AB57" s="90"/>
      <c r="AC57" s="90"/>
      <c r="AD57" s="90"/>
      <c r="AE57" s="90"/>
      <c r="AF57" s="90"/>
      <c r="AG57" s="90"/>
      <c r="AH57" s="90"/>
      <c r="AI57" s="90"/>
      <c r="AJ57" s="90"/>
      <c r="AK57" s="90"/>
      <c r="AL57" s="90"/>
      <c r="AM57" s="90"/>
    </row>
    <row r="58" spans="1:55" ht="24.75" customHeight="1" x14ac:dyDescent="0.25">
      <c r="B58" s="80"/>
      <c r="D58" s="288" t="s">
        <v>22</v>
      </c>
      <c r="E58" s="288"/>
      <c r="F58" s="288"/>
      <c r="G58" s="288"/>
      <c r="H58" s="288"/>
      <c r="I58" s="288"/>
      <c r="J58" s="288"/>
      <c r="K58" s="288"/>
      <c r="L58" s="288"/>
      <c r="M58" s="288"/>
      <c r="N58" s="288"/>
      <c r="O58" s="288"/>
      <c r="P58" s="288"/>
      <c r="Q58" s="288"/>
      <c r="R58" s="288"/>
      <c r="S58" s="288"/>
      <c r="T58" s="288"/>
      <c r="V58" s="73"/>
      <c r="W58" s="65"/>
    </row>
    <row r="59" spans="1:55" ht="4.5" customHeight="1" x14ac:dyDescent="0.25">
      <c r="B59" s="80"/>
      <c r="D59" s="144"/>
      <c r="E59" s="144"/>
      <c r="F59" s="144"/>
      <c r="G59" s="144"/>
      <c r="H59" s="144"/>
      <c r="I59" s="144"/>
      <c r="J59" s="144"/>
      <c r="K59" s="144"/>
      <c r="L59" s="144"/>
      <c r="M59" s="144"/>
      <c r="N59" s="144"/>
      <c r="O59" s="144"/>
      <c r="P59" s="144"/>
      <c r="Q59" s="144"/>
      <c r="R59" s="144"/>
      <c r="S59" s="144"/>
      <c r="T59" s="144"/>
      <c r="V59" s="73"/>
      <c r="W59" s="65"/>
    </row>
    <row r="60" spans="1:55" s="141" customFormat="1" ht="4.5" customHeight="1" thickBot="1" x14ac:dyDescent="0.3">
      <c r="A60"/>
      <c r="B60" s="84"/>
      <c r="C60" s="78"/>
      <c r="D60" s="77"/>
      <c r="E60" s="78"/>
      <c r="F60" s="78"/>
      <c r="G60" s="78"/>
      <c r="H60" s="78"/>
      <c r="I60" s="78"/>
      <c r="J60" s="78"/>
      <c r="K60" s="78"/>
      <c r="L60" s="78"/>
      <c r="M60" s="78"/>
      <c r="N60" s="78"/>
      <c r="O60" s="78"/>
      <c r="P60" s="78"/>
      <c r="Q60" s="78"/>
      <c r="R60" s="78"/>
      <c r="S60" s="78"/>
      <c r="T60" s="78"/>
      <c r="U60" s="78"/>
      <c r="V60" s="78"/>
      <c r="W60" s="65"/>
      <c r="Y60" s="143"/>
      <c r="Z60" s="143"/>
      <c r="AA60" s="143"/>
      <c r="AB60" s="143"/>
      <c r="AC60" s="143"/>
      <c r="AD60" s="143"/>
      <c r="AE60" s="143"/>
      <c r="AF60" s="143"/>
      <c r="AG60" s="143"/>
      <c r="AH60" s="143"/>
      <c r="AI60" s="143"/>
      <c r="AJ60" s="143"/>
      <c r="AK60" s="143"/>
      <c r="AL60" s="143"/>
      <c r="AM60" s="143"/>
      <c r="AN60" s="143"/>
      <c r="AO60" s="143"/>
      <c r="AP60" s="94"/>
      <c r="AQ60" s="94"/>
      <c r="AR60" s="94"/>
      <c r="AS60" s="94"/>
      <c r="AT60" s="94"/>
      <c r="AU60" s="94"/>
      <c r="AV60" s="94"/>
      <c r="AW60" s="94"/>
      <c r="AX60" s="94"/>
      <c r="AY60" s="94"/>
      <c r="AZ60" s="94"/>
      <c r="BA60" s="94"/>
      <c r="BB60" s="94"/>
      <c r="BC60" s="94"/>
    </row>
    <row r="61" spans="1:55" s="141" customFormat="1" ht="15.75" x14ac:dyDescent="0.25">
      <c r="D61" s="149"/>
      <c r="E61" s="149"/>
      <c r="F61" s="149"/>
      <c r="G61" s="149"/>
      <c r="H61" s="149"/>
      <c r="I61" s="149"/>
      <c r="J61" s="149"/>
      <c r="K61" s="149"/>
      <c r="L61" s="149"/>
      <c r="M61" s="149"/>
      <c r="N61" s="149"/>
      <c r="O61" s="149"/>
      <c r="P61" s="149"/>
      <c r="Q61" s="149"/>
      <c r="R61" s="149"/>
      <c r="S61" s="149"/>
      <c r="T61" s="149"/>
      <c r="Y61" s="94" t="s">
        <v>44</v>
      </c>
      <c r="Z61" s="95"/>
      <c r="AA61" s="94"/>
      <c r="AB61" s="94"/>
      <c r="AC61" s="96"/>
      <c r="AD61" s="96"/>
      <c r="AE61" s="96"/>
      <c r="AF61" s="96"/>
      <c r="AG61" s="96"/>
      <c r="AH61" s="96"/>
      <c r="AI61" s="96"/>
      <c r="AJ61" s="96"/>
      <c r="AK61" s="94"/>
      <c r="AL61" s="94"/>
      <c r="AM61" s="94"/>
      <c r="AN61" s="94"/>
      <c r="AO61" s="94"/>
      <c r="AP61" s="94"/>
      <c r="AQ61" s="94"/>
      <c r="AR61" s="94"/>
      <c r="AS61" s="94"/>
      <c r="AT61" s="94"/>
      <c r="AU61" s="94"/>
      <c r="AV61" s="94"/>
      <c r="AW61" s="94"/>
      <c r="AX61" s="94"/>
      <c r="AY61" s="94"/>
      <c r="AZ61" s="94"/>
      <c r="BA61" s="94"/>
      <c r="BB61" s="94"/>
      <c r="BC61" s="94"/>
    </row>
    <row r="62" spans="1:55" s="141" customFormat="1" ht="15.75" x14ac:dyDescent="0.25">
      <c r="Y62" s="97" t="s">
        <v>36</v>
      </c>
      <c r="Z62" s="98"/>
      <c r="AA62" s="97"/>
      <c r="AB62" s="97"/>
      <c r="AC62" s="98"/>
      <c r="AD62" s="98"/>
      <c r="AE62" s="96"/>
      <c r="AF62" s="96"/>
      <c r="AG62" s="96"/>
      <c r="AH62" s="96"/>
      <c r="AI62" s="96"/>
      <c r="AJ62" s="96"/>
      <c r="AK62" s="94"/>
      <c r="AL62" s="94"/>
      <c r="AM62" s="94"/>
      <c r="AN62" s="94"/>
      <c r="AO62" s="94"/>
      <c r="AP62" s="94"/>
      <c r="AQ62" s="94"/>
      <c r="AR62" s="94"/>
      <c r="AS62" s="94"/>
      <c r="AT62" s="94"/>
      <c r="AU62" s="94"/>
      <c r="AV62" s="94"/>
      <c r="AW62" s="94"/>
      <c r="AX62" s="94"/>
      <c r="AY62" s="94"/>
      <c r="AZ62" s="94"/>
      <c r="BA62" s="94"/>
      <c r="BB62" s="94"/>
      <c r="BC62" s="94"/>
    </row>
    <row r="63" spans="1:55" s="141" customFormat="1" ht="15.75" x14ac:dyDescent="0.25">
      <c r="Y63" s="97" t="s">
        <v>37</v>
      </c>
      <c r="Z63" s="98"/>
      <c r="AA63" s="97"/>
      <c r="AB63" s="97"/>
      <c r="AC63" s="98"/>
      <c r="AD63" s="98"/>
      <c r="AE63" s="96"/>
      <c r="AF63" s="96"/>
      <c r="AG63" s="96"/>
      <c r="AH63" s="96"/>
      <c r="AI63" s="96"/>
      <c r="AJ63" s="96"/>
      <c r="AK63" s="94"/>
      <c r="AL63" s="94"/>
      <c r="AM63" s="94"/>
      <c r="AN63" s="94"/>
      <c r="AO63" s="94"/>
      <c r="AP63" s="94"/>
      <c r="AQ63" s="94"/>
      <c r="AR63" s="94"/>
      <c r="AS63" s="94"/>
      <c r="AT63" s="94"/>
      <c r="AU63" s="94"/>
      <c r="AV63" s="94"/>
      <c r="AW63" s="94"/>
      <c r="AX63" s="94"/>
      <c r="AY63" s="94"/>
      <c r="AZ63" s="94"/>
      <c r="BA63" s="94"/>
      <c r="BB63" s="94"/>
      <c r="BC63" s="94"/>
    </row>
    <row r="64" spans="1:55" s="141" customFormat="1" ht="15.75" x14ac:dyDescent="0.25">
      <c r="Y64" s="97" t="s">
        <v>38</v>
      </c>
      <c r="Z64" s="98" t="s">
        <v>39</v>
      </c>
      <c r="AA64" s="97" t="s">
        <v>40</v>
      </c>
      <c r="AB64" s="97" t="s">
        <v>41</v>
      </c>
      <c r="AC64" s="98" t="s">
        <v>42</v>
      </c>
      <c r="AD64" s="98" t="s">
        <v>43</v>
      </c>
      <c r="AE64" s="97" t="s">
        <v>35</v>
      </c>
      <c r="AF64" s="96"/>
      <c r="AG64" s="96"/>
      <c r="AH64" s="96"/>
      <c r="AI64" s="96"/>
      <c r="AJ64" s="96"/>
      <c r="AK64" s="94"/>
      <c r="AL64" s="94"/>
      <c r="AM64" s="94"/>
      <c r="AN64" s="94"/>
      <c r="AO64" s="94"/>
      <c r="AP64" s="94"/>
      <c r="AQ64" s="94"/>
      <c r="AR64" s="94"/>
      <c r="AS64" s="94"/>
      <c r="AT64" s="94"/>
      <c r="AU64" s="94"/>
      <c r="AV64" s="94"/>
      <c r="AW64" s="94"/>
      <c r="AX64" s="94"/>
      <c r="AY64" s="94"/>
      <c r="AZ64" s="94"/>
      <c r="BA64" s="94"/>
      <c r="BB64" s="94"/>
      <c r="BC64" s="94"/>
    </row>
    <row r="65" spans="25:55" s="141" customFormat="1" ht="15.75" x14ac:dyDescent="0.25">
      <c r="Y65" s="97" t="s">
        <v>33</v>
      </c>
      <c r="Z65" s="98"/>
      <c r="AA65" s="97"/>
      <c r="AB65" s="97"/>
      <c r="AC65" s="99"/>
      <c r="AD65" s="99"/>
      <c r="AE65" s="96"/>
      <c r="AF65" s="96"/>
      <c r="AG65" s="96"/>
      <c r="AH65" s="96"/>
      <c r="AI65" s="96"/>
      <c r="AJ65" s="96"/>
      <c r="AK65" s="94"/>
      <c r="AL65" s="94"/>
      <c r="AM65" s="94"/>
      <c r="AN65" s="94"/>
      <c r="AO65" s="94"/>
      <c r="AP65" s="94"/>
      <c r="AQ65" s="94"/>
      <c r="AR65" s="94"/>
      <c r="AS65" s="94"/>
      <c r="AT65" s="94"/>
      <c r="AU65" s="94"/>
      <c r="AV65" s="94"/>
      <c r="AW65" s="94"/>
      <c r="AX65" s="94"/>
      <c r="AY65" s="94"/>
      <c r="AZ65" s="94"/>
      <c r="BA65" s="94"/>
      <c r="BB65" s="94"/>
      <c r="BC65" s="94"/>
    </row>
    <row r="66" spans="25:55" s="141" customFormat="1" ht="15.75" x14ac:dyDescent="0.25">
      <c r="Y66" s="97" t="s">
        <v>35</v>
      </c>
      <c r="Z66" s="98"/>
      <c r="AA66" s="97"/>
      <c r="AB66" s="94"/>
      <c r="AC66" s="94"/>
      <c r="AD66" s="94"/>
      <c r="AE66" s="94"/>
      <c r="AF66" s="94"/>
      <c r="AG66" s="94"/>
      <c r="AH66" s="94"/>
      <c r="AI66" s="94"/>
      <c r="AJ66" s="94"/>
      <c r="AK66" s="94"/>
      <c r="AL66" s="94"/>
      <c r="AM66" s="94"/>
      <c r="AN66" s="94"/>
      <c r="AO66" s="94"/>
      <c r="AP66" s="94"/>
      <c r="AQ66" s="94"/>
      <c r="AR66" s="94"/>
      <c r="AS66" s="94"/>
      <c r="AT66" s="94"/>
      <c r="AU66" s="94"/>
      <c r="AV66" s="94"/>
      <c r="AW66" s="94"/>
      <c r="AX66" s="94"/>
      <c r="AY66" s="94"/>
      <c r="AZ66" s="94"/>
      <c r="BA66" s="94"/>
      <c r="BB66" s="94"/>
      <c r="BC66" s="94"/>
    </row>
    <row r="67" spans="25:55" s="141" customFormat="1" ht="15.75" x14ac:dyDescent="0.25">
      <c r="Y67" s="100" t="s">
        <v>63</v>
      </c>
      <c r="Z67" s="101" t="s">
        <v>64</v>
      </c>
      <c r="AA67" s="100" t="s">
        <v>65</v>
      </c>
      <c r="AB67" s="100" t="s">
        <v>66</v>
      </c>
      <c r="AC67" s="101" t="s">
        <v>67</v>
      </c>
      <c r="AD67" s="101" t="s">
        <v>68</v>
      </c>
      <c r="AE67" s="101" t="s">
        <v>69</v>
      </c>
      <c r="AF67" s="101" t="s">
        <v>70</v>
      </c>
      <c r="AG67" s="101" t="s">
        <v>41</v>
      </c>
      <c r="AH67" s="101" t="s">
        <v>40</v>
      </c>
      <c r="AI67" s="101" t="s">
        <v>72</v>
      </c>
      <c r="AJ67" s="101" t="s">
        <v>71</v>
      </c>
      <c r="AK67" s="94"/>
      <c r="AL67" s="94"/>
      <c r="AM67" s="94"/>
      <c r="AN67" s="102" t="s">
        <v>73</v>
      </c>
      <c r="AO67" s="103">
        <f>IF(S46-E52-F52&lt;=30,1,IF(E52+F52&gt;=50,INT((S46-E52-F52)/30)-1,INT((S46-E52-F52-50)/30)-1))</f>
        <v>1</v>
      </c>
      <c r="AP67" s="94"/>
      <c r="AQ67" s="94"/>
      <c r="AR67" s="94"/>
      <c r="AS67" s="94"/>
      <c r="AT67" s="94"/>
      <c r="AU67" s="94"/>
      <c r="AV67" s="94"/>
      <c r="AW67" s="94"/>
      <c r="AX67" s="94"/>
      <c r="AY67" s="94"/>
      <c r="AZ67" s="94"/>
      <c r="BA67" s="94"/>
      <c r="BB67" s="94"/>
      <c r="BC67" s="94"/>
    </row>
    <row r="68" spans="25:55" s="141" customFormat="1" ht="15.75" x14ac:dyDescent="0.25">
      <c r="Y68" s="98" t="s">
        <v>35</v>
      </c>
      <c r="Z68" s="104">
        <v>1</v>
      </c>
      <c r="AA68" s="105">
        <v>2</v>
      </c>
      <c r="AB68" s="104">
        <v>3</v>
      </c>
      <c r="AC68" s="104">
        <v>4</v>
      </c>
      <c r="AD68" s="105">
        <v>5</v>
      </c>
      <c r="AE68" s="105">
        <v>6</v>
      </c>
      <c r="AF68" s="104">
        <v>7</v>
      </c>
      <c r="AG68" s="105">
        <v>8</v>
      </c>
      <c r="AH68" s="104">
        <v>9</v>
      </c>
      <c r="AI68" s="105">
        <v>10</v>
      </c>
      <c r="AJ68" s="101"/>
      <c r="AK68" s="106"/>
      <c r="AL68" s="106"/>
      <c r="AM68" s="106"/>
      <c r="AN68" s="106"/>
      <c r="AO68" s="106"/>
      <c r="AP68" s="94"/>
      <c r="AQ68" s="94"/>
      <c r="AR68" s="94"/>
      <c r="AS68" s="94"/>
      <c r="AT68" s="94"/>
      <c r="AU68" s="94"/>
      <c r="AV68" s="94"/>
      <c r="AW68" s="94"/>
      <c r="AX68" s="94"/>
      <c r="AY68" s="94"/>
      <c r="AZ68" s="94"/>
      <c r="BA68" s="94"/>
      <c r="BB68" s="94"/>
      <c r="BC68" s="94"/>
    </row>
    <row r="69" spans="25:55" s="141" customFormat="1" ht="15.75" x14ac:dyDescent="0.25">
      <c r="Y69" s="98" t="s">
        <v>53</v>
      </c>
      <c r="Z69" s="104">
        <v>1</v>
      </c>
      <c r="AA69" s="105">
        <v>2</v>
      </c>
      <c r="AB69" s="104">
        <v>3</v>
      </c>
      <c r="AC69" s="104">
        <v>4</v>
      </c>
      <c r="AD69" s="105">
        <v>5</v>
      </c>
      <c r="AE69" s="105">
        <v>6</v>
      </c>
      <c r="AF69" s="104">
        <v>7</v>
      </c>
      <c r="AG69" s="105">
        <v>8</v>
      </c>
      <c r="AH69" s="104">
        <v>9</v>
      </c>
      <c r="AI69" s="105">
        <v>10</v>
      </c>
      <c r="AJ69" s="104">
        <v>11</v>
      </c>
      <c r="AK69" s="105">
        <v>12</v>
      </c>
      <c r="AL69" s="104">
        <v>13</v>
      </c>
      <c r="AM69" s="104">
        <v>14</v>
      </c>
      <c r="AN69" s="105">
        <v>15</v>
      </c>
      <c r="AO69" s="105">
        <v>16</v>
      </c>
      <c r="AP69" s="104">
        <v>17</v>
      </c>
      <c r="AQ69" s="105">
        <v>18</v>
      </c>
      <c r="AR69" s="105">
        <v>19</v>
      </c>
      <c r="AS69" s="104">
        <v>20</v>
      </c>
      <c r="AT69" s="105">
        <v>21</v>
      </c>
      <c r="AU69" s="105">
        <v>22</v>
      </c>
      <c r="AV69" s="104">
        <v>23</v>
      </c>
      <c r="AW69" s="105">
        <v>24</v>
      </c>
      <c r="AX69" s="105">
        <v>25</v>
      </c>
      <c r="AY69" s="104">
        <v>26</v>
      </c>
      <c r="AZ69" s="105">
        <v>27</v>
      </c>
      <c r="BA69" s="105">
        <v>28</v>
      </c>
      <c r="BB69" s="104">
        <v>29</v>
      </c>
      <c r="BC69" s="105">
        <v>30</v>
      </c>
    </row>
    <row r="70" spans="25:55" s="141" customFormat="1" x14ac:dyDescent="0.25">
      <c r="Y70" s="94" t="s">
        <v>59</v>
      </c>
      <c r="Z70" s="106"/>
      <c r="AA70" s="106"/>
      <c r="AB70" s="106"/>
      <c r="AC70" s="106"/>
      <c r="AD70" s="106"/>
      <c r="AE70" s="106"/>
      <c r="AF70" s="106"/>
      <c r="AG70" s="106"/>
      <c r="AH70" s="106"/>
      <c r="AI70" s="106"/>
      <c r="AJ70" s="106"/>
      <c r="AK70" s="106"/>
      <c r="AL70" s="106"/>
      <c r="AM70" s="106"/>
      <c r="AN70" s="106"/>
      <c r="AO70" s="106"/>
      <c r="AP70" s="94"/>
      <c r="AQ70" s="94"/>
      <c r="AR70" s="94"/>
      <c r="AS70" s="94"/>
      <c r="AT70" s="94"/>
      <c r="AU70" s="94"/>
      <c r="AV70" s="94"/>
      <c r="AW70" s="94"/>
      <c r="AX70" s="94"/>
      <c r="AY70" s="94"/>
      <c r="AZ70" s="94"/>
      <c r="BA70" s="94"/>
      <c r="BB70" s="94"/>
      <c r="BC70" s="94"/>
    </row>
    <row r="71" spans="25:55" s="141" customFormat="1" x14ac:dyDescent="0.25">
      <c r="Y71" s="94"/>
      <c r="Z71" s="106"/>
      <c r="AA71" s="107" t="s">
        <v>60</v>
      </c>
      <c r="AB71" s="106">
        <v>1</v>
      </c>
      <c r="AC71" s="106">
        <v>2</v>
      </c>
      <c r="AD71" s="106">
        <v>3</v>
      </c>
      <c r="AE71" s="106">
        <v>4</v>
      </c>
      <c r="AF71" s="106">
        <v>5</v>
      </c>
      <c r="AG71" s="106">
        <v>6</v>
      </c>
      <c r="AH71" s="106">
        <v>7</v>
      </c>
      <c r="AI71" s="106">
        <v>8</v>
      </c>
      <c r="AJ71" s="106">
        <v>9</v>
      </c>
      <c r="AK71" s="106"/>
      <c r="AL71" s="106"/>
      <c r="AM71" s="106"/>
      <c r="AN71" s="106"/>
      <c r="AO71" s="106"/>
      <c r="AP71" s="94"/>
      <c r="AQ71" s="94"/>
      <c r="AR71" s="94"/>
      <c r="AS71" s="94"/>
      <c r="AT71" s="94"/>
      <c r="AU71" s="94"/>
      <c r="AV71" s="94"/>
      <c r="AW71" s="94"/>
      <c r="AX71" s="94"/>
      <c r="AY71" s="94"/>
      <c r="AZ71" s="94"/>
      <c r="BA71" s="94"/>
      <c r="BB71" s="94"/>
      <c r="BC71" s="94"/>
    </row>
    <row r="72" spans="25:55" s="141" customFormat="1" x14ac:dyDescent="0.25">
      <c r="Y72" s="94"/>
      <c r="Z72" s="94"/>
      <c r="AA72" s="94"/>
      <c r="AB72" s="108">
        <v>45536</v>
      </c>
      <c r="AC72" s="108">
        <v>45566</v>
      </c>
      <c r="AD72" s="108">
        <v>45597</v>
      </c>
      <c r="AE72" s="108">
        <v>45627</v>
      </c>
      <c r="AF72" s="108">
        <v>45658</v>
      </c>
      <c r="AG72" s="108">
        <v>45689</v>
      </c>
      <c r="AH72" s="108">
        <v>45717</v>
      </c>
      <c r="AI72" s="108">
        <v>45748</v>
      </c>
      <c r="AJ72" s="108">
        <v>45778</v>
      </c>
      <c r="AK72" s="94"/>
      <c r="AL72" s="94"/>
      <c r="AM72" s="94"/>
      <c r="AN72" s="94"/>
      <c r="AO72" s="94"/>
      <c r="AP72" s="94"/>
      <c r="AQ72" s="94"/>
      <c r="AR72" s="94"/>
      <c r="AS72" s="94"/>
      <c r="AT72" s="94"/>
      <c r="AU72" s="94"/>
      <c r="AV72" s="94"/>
      <c r="AW72" s="94"/>
      <c r="AX72" s="94"/>
      <c r="AY72" s="94"/>
      <c r="AZ72" s="94"/>
      <c r="BA72" s="94"/>
      <c r="BB72" s="94"/>
      <c r="BC72" s="94"/>
    </row>
    <row r="73" spans="25:55" s="141" customFormat="1" x14ac:dyDescent="0.25">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row>
    <row r="74" spans="25:55" s="141" customFormat="1" x14ac:dyDescent="0.25">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row>
    <row r="75" spans="25:55" s="141" customFormat="1" x14ac:dyDescent="0.25">
      <c r="Y75" s="94" t="s">
        <v>74</v>
      </c>
      <c r="Z75" s="106">
        <v>1</v>
      </c>
      <c r="AA75" s="106">
        <v>2</v>
      </c>
      <c r="AB75" s="106">
        <v>3</v>
      </c>
      <c r="AC75" s="106">
        <v>4</v>
      </c>
      <c r="AD75" s="106">
        <v>5</v>
      </c>
      <c r="AE75" s="106">
        <v>6</v>
      </c>
      <c r="AF75" s="106">
        <v>7</v>
      </c>
      <c r="AG75" s="106">
        <v>8</v>
      </c>
      <c r="AH75" s="106">
        <v>9</v>
      </c>
      <c r="AI75" s="94" t="s">
        <v>75</v>
      </c>
      <c r="AJ75" s="94"/>
      <c r="AK75" s="94"/>
      <c r="AL75" s="94"/>
      <c r="AM75" s="94"/>
      <c r="AN75" s="94"/>
      <c r="AO75" s="94"/>
      <c r="AP75" s="94"/>
      <c r="AQ75" s="94"/>
      <c r="AR75" s="94"/>
      <c r="AS75" s="94"/>
      <c r="AT75" s="94"/>
      <c r="AU75" s="94"/>
      <c r="AV75" s="94"/>
      <c r="AW75" s="94"/>
      <c r="AX75" s="94"/>
      <c r="AY75" s="94"/>
      <c r="AZ75" s="94"/>
      <c r="BA75" s="94"/>
      <c r="BB75" s="94"/>
      <c r="BC75" s="94"/>
    </row>
    <row r="76" spans="25:55" s="141" customFormat="1" x14ac:dyDescent="0.25">
      <c r="Y76" s="109">
        <v>1</v>
      </c>
      <c r="Z76" s="110">
        <f>Y76</f>
        <v>1</v>
      </c>
      <c r="AA76" s="110"/>
      <c r="AB76" s="110"/>
      <c r="AC76" s="110"/>
      <c r="AD76" s="110"/>
      <c r="AE76" s="110"/>
      <c r="AF76" s="110"/>
      <c r="AG76" s="110"/>
      <c r="AH76" s="110"/>
      <c r="AI76" s="111" t="b">
        <f t="shared" ref="AI76:AI107" si="3">SUM(Z76:AH76)=Y76</f>
        <v>1</v>
      </c>
      <c r="AJ76" s="111"/>
      <c r="AK76" s="94"/>
      <c r="AL76" s="94"/>
      <c r="AM76" s="94"/>
      <c r="AN76" s="94"/>
      <c r="AO76" s="94"/>
      <c r="AP76" s="94"/>
      <c r="AQ76" s="94"/>
      <c r="AR76" s="94"/>
      <c r="AS76" s="94"/>
      <c r="AT76" s="94"/>
      <c r="AU76" s="94"/>
      <c r="AV76" s="94"/>
      <c r="AW76" s="94"/>
      <c r="AX76" s="94"/>
      <c r="AY76" s="94"/>
      <c r="AZ76" s="94"/>
      <c r="BA76" s="94"/>
      <c r="BB76" s="94"/>
      <c r="BC76" s="94"/>
    </row>
    <row r="77" spans="25:55" s="141" customFormat="1" x14ac:dyDescent="0.25">
      <c r="Y77" s="109">
        <v>2</v>
      </c>
      <c r="Z77" s="110">
        <f t="shared" ref="Z77:Z134" si="4">Y77</f>
        <v>2</v>
      </c>
      <c r="AA77" s="110"/>
      <c r="AB77" s="110"/>
      <c r="AC77" s="110"/>
      <c r="AD77" s="110"/>
      <c r="AE77" s="110"/>
      <c r="AF77" s="110"/>
      <c r="AG77" s="110"/>
      <c r="AH77" s="110"/>
      <c r="AI77" s="111" t="b">
        <f t="shared" si="3"/>
        <v>1</v>
      </c>
      <c r="AJ77" s="111"/>
      <c r="AK77" s="94"/>
      <c r="AL77" s="94"/>
      <c r="AM77" s="94"/>
      <c r="AN77" s="94"/>
      <c r="AO77" s="94"/>
      <c r="AP77" s="94"/>
      <c r="AQ77" s="94"/>
      <c r="AR77" s="94"/>
      <c r="AS77" s="94"/>
      <c r="AT77" s="94"/>
      <c r="AU77" s="94"/>
      <c r="AV77" s="94"/>
      <c r="AW77" s="94"/>
      <c r="AX77" s="94"/>
      <c r="AY77" s="94"/>
      <c r="AZ77" s="94"/>
      <c r="BA77" s="94"/>
      <c r="BB77" s="94"/>
      <c r="BC77" s="94"/>
    </row>
    <row r="78" spans="25:55" s="141" customFormat="1" x14ac:dyDescent="0.25">
      <c r="Y78" s="109">
        <v>3</v>
      </c>
      <c r="Z78" s="110">
        <f t="shared" si="4"/>
        <v>3</v>
      </c>
      <c r="AA78" s="110"/>
      <c r="AB78" s="110"/>
      <c r="AC78" s="110"/>
      <c r="AD78" s="110"/>
      <c r="AE78" s="110"/>
      <c r="AF78" s="110"/>
      <c r="AG78" s="110"/>
      <c r="AH78" s="110"/>
      <c r="AI78" s="111" t="b">
        <f t="shared" si="3"/>
        <v>1</v>
      </c>
      <c r="AJ78" s="111"/>
      <c r="AK78" s="94"/>
      <c r="AL78" s="94"/>
      <c r="AM78" s="94"/>
      <c r="AN78" s="94"/>
      <c r="AO78" s="94"/>
      <c r="AP78" s="94"/>
      <c r="AQ78" s="94"/>
      <c r="AR78" s="94"/>
      <c r="AS78" s="94"/>
      <c r="AT78" s="94"/>
      <c r="AU78" s="94"/>
      <c r="AV78" s="94"/>
      <c r="AW78" s="94"/>
      <c r="AX78" s="94"/>
      <c r="AY78" s="94"/>
      <c r="AZ78" s="94"/>
      <c r="BA78" s="94"/>
      <c r="BB78" s="94"/>
      <c r="BC78" s="94"/>
    </row>
    <row r="79" spans="25:55" s="141" customFormat="1" x14ac:dyDescent="0.25">
      <c r="Y79" s="109">
        <v>4</v>
      </c>
      <c r="Z79" s="110">
        <f t="shared" si="4"/>
        <v>4</v>
      </c>
      <c r="AA79" s="110"/>
      <c r="AB79" s="110"/>
      <c r="AC79" s="110"/>
      <c r="AD79" s="110"/>
      <c r="AE79" s="110"/>
      <c r="AF79" s="110"/>
      <c r="AG79" s="110"/>
      <c r="AH79" s="110"/>
      <c r="AI79" s="111" t="b">
        <f t="shared" si="3"/>
        <v>1</v>
      </c>
      <c r="AJ79" s="111"/>
      <c r="AK79" s="94"/>
      <c r="AL79" s="94"/>
      <c r="AM79" s="94"/>
      <c r="AN79" s="94"/>
      <c r="AO79" s="94"/>
      <c r="AP79" s="94"/>
      <c r="AQ79" s="94"/>
      <c r="AR79" s="94"/>
      <c r="AS79" s="94"/>
      <c r="AT79" s="94"/>
      <c r="AU79" s="94"/>
      <c r="AV79" s="94"/>
      <c r="AW79" s="94"/>
      <c r="AX79" s="94"/>
      <c r="AY79" s="94"/>
      <c r="AZ79" s="94"/>
      <c r="BA79" s="94"/>
      <c r="BB79" s="94"/>
      <c r="BC79" s="94"/>
    </row>
    <row r="80" spans="25:55" s="141" customFormat="1" x14ac:dyDescent="0.25">
      <c r="Y80" s="109">
        <v>5</v>
      </c>
      <c r="Z80" s="110">
        <f t="shared" si="4"/>
        <v>5</v>
      </c>
      <c r="AA80" s="110"/>
      <c r="AB80" s="110"/>
      <c r="AC80" s="110"/>
      <c r="AD80" s="110"/>
      <c r="AE80" s="110"/>
      <c r="AF80" s="110"/>
      <c r="AG80" s="110"/>
      <c r="AH80" s="110"/>
      <c r="AI80" s="111" t="b">
        <f t="shared" si="3"/>
        <v>1</v>
      </c>
      <c r="AJ80" s="111"/>
      <c r="AK80" s="94"/>
      <c r="AL80" s="94"/>
      <c r="AM80" s="94"/>
      <c r="AN80" s="94"/>
      <c r="AO80" s="94"/>
      <c r="AP80" s="94"/>
      <c r="AQ80" s="94"/>
      <c r="AR80" s="94"/>
      <c r="AS80" s="94"/>
      <c r="AT80" s="94"/>
      <c r="AU80" s="94"/>
      <c r="AV80" s="94"/>
      <c r="AW80" s="94"/>
      <c r="AX80" s="94"/>
      <c r="AY80" s="94"/>
      <c r="AZ80" s="94"/>
      <c r="BA80" s="94"/>
      <c r="BB80" s="94"/>
      <c r="BC80" s="94"/>
    </row>
    <row r="81" spans="25:55" s="141" customFormat="1" x14ac:dyDescent="0.25">
      <c r="Y81" s="109">
        <v>6</v>
      </c>
      <c r="Z81" s="110">
        <f t="shared" si="4"/>
        <v>6</v>
      </c>
      <c r="AA81" s="110"/>
      <c r="AB81" s="110"/>
      <c r="AC81" s="110"/>
      <c r="AD81" s="110"/>
      <c r="AE81" s="110"/>
      <c r="AF81" s="110"/>
      <c r="AG81" s="110"/>
      <c r="AH81" s="110"/>
      <c r="AI81" s="111" t="b">
        <f t="shared" si="3"/>
        <v>1</v>
      </c>
      <c r="AJ81" s="111"/>
      <c r="AK81" s="94"/>
      <c r="AL81" s="94"/>
      <c r="AM81" s="94"/>
      <c r="AN81" s="94"/>
      <c r="AO81" s="94"/>
      <c r="AP81" s="94"/>
      <c r="AQ81" s="94"/>
      <c r="AR81" s="94"/>
      <c r="AS81" s="94"/>
      <c r="AT81" s="94"/>
      <c r="AU81" s="94"/>
      <c r="AV81" s="94"/>
      <c r="AW81" s="94"/>
      <c r="AX81" s="94"/>
      <c r="AY81" s="94"/>
      <c r="AZ81" s="94"/>
      <c r="BA81" s="94"/>
      <c r="BB81" s="94"/>
      <c r="BC81" s="94"/>
    </row>
    <row r="82" spans="25:55" s="141" customFormat="1" x14ac:dyDescent="0.25">
      <c r="Y82" s="109">
        <v>7</v>
      </c>
      <c r="Z82" s="110">
        <f t="shared" si="4"/>
        <v>7</v>
      </c>
      <c r="AA82" s="110"/>
      <c r="AB82" s="110"/>
      <c r="AC82" s="110"/>
      <c r="AD82" s="110"/>
      <c r="AE82" s="110"/>
      <c r="AF82" s="110"/>
      <c r="AG82" s="110"/>
      <c r="AH82" s="110"/>
      <c r="AI82" s="111" t="b">
        <f t="shared" si="3"/>
        <v>1</v>
      </c>
      <c r="AJ82" s="111"/>
      <c r="AK82" s="94"/>
      <c r="AL82" s="94"/>
      <c r="AM82" s="94"/>
      <c r="AN82" s="94"/>
      <c r="AO82" s="94"/>
      <c r="AP82" s="94"/>
      <c r="AQ82" s="94"/>
      <c r="AR82" s="94"/>
      <c r="AS82" s="94"/>
      <c r="AT82" s="94"/>
      <c r="AU82" s="94"/>
      <c r="AV82" s="94"/>
      <c r="AW82" s="94"/>
      <c r="AX82" s="94"/>
      <c r="AY82" s="94"/>
      <c r="AZ82" s="94"/>
      <c r="BA82" s="94"/>
      <c r="BB82" s="94"/>
      <c r="BC82" s="94"/>
    </row>
    <row r="83" spans="25:55" s="141" customFormat="1" x14ac:dyDescent="0.25">
      <c r="Y83" s="109">
        <v>8</v>
      </c>
      <c r="Z83" s="110">
        <f t="shared" si="4"/>
        <v>8</v>
      </c>
      <c r="AA83" s="110"/>
      <c r="AB83" s="110"/>
      <c r="AC83" s="110"/>
      <c r="AD83" s="110"/>
      <c r="AE83" s="110"/>
      <c r="AF83" s="110"/>
      <c r="AG83" s="110"/>
      <c r="AH83" s="110"/>
      <c r="AI83" s="111" t="b">
        <f t="shared" si="3"/>
        <v>1</v>
      </c>
      <c r="AJ83" s="111"/>
      <c r="AK83" s="94"/>
      <c r="AL83" s="94"/>
      <c r="AM83" s="94"/>
      <c r="AN83" s="94"/>
      <c r="AO83" s="94"/>
      <c r="AP83" s="94"/>
      <c r="AQ83" s="94"/>
      <c r="AR83" s="94"/>
      <c r="AS83" s="94"/>
      <c r="AT83" s="94"/>
      <c r="AU83" s="94"/>
      <c r="AV83" s="94"/>
      <c r="AW83" s="94"/>
      <c r="AX83" s="94"/>
      <c r="AY83" s="94"/>
      <c r="AZ83" s="94"/>
      <c r="BA83" s="94"/>
      <c r="BB83" s="94"/>
      <c r="BC83" s="94"/>
    </row>
    <row r="84" spans="25:55" s="141" customFormat="1" x14ac:dyDescent="0.25">
      <c r="Y84" s="109">
        <v>9</v>
      </c>
      <c r="Z84" s="110">
        <f t="shared" si="4"/>
        <v>9</v>
      </c>
      <c r="AA84" s="110"/>
      <c r="AB84" s="110"/>
      <c r="AC84" s="110"/>
      <c r="AD84" s="110"/>
      <c r="AE84" s="110"/>
      <c r="AF84" s="110"/>
      <c r="AG84" s="110"/>
      <c r="AH84" s="110"/>
      <c r="AI84" s="111" t="b">
        <f t="shared" si="3"/>
        <v>1</v>
      </c>
      <c r="AJ84" s="111"/>
      <c r="AK84" s="94"/>
      <c r="AL84" s="94"/>
      <c r="AM84" s="94"/>
      <c r="AN84" s="94"/>
      <c r="AO84" s="94"/>
      <c r="AP84" s="94"/>
      <c r="AQ84" s="94"/>
      <c r="AR84" s="94"/>
      <c r="AS84" s="94"/>
      <c r="AT84" s="94"/>
      <c r="AU84" s="94"/>
      <c r="AV84" s="94"/>
      <c r="AW84" s="94"/>
      <c r="AX84" s="94"/>
      <c r="AY84" s="94"/>
      <c r="AZ84" s="94"/>
      <c r="BA84" s="94"/>
      <c r="BB84" s="94"/>
      <c r="BC84" s="94"/>
    </row>
    <row r="85" spans="25:55" s="141" customFormat="1" x14ac:dyDescent="0.25">
      <c r="Y85" s="109">
        <v>10</v>
      </c>
      <c r="Z85" s="110">
        <f t="shared" si="4"/>
        <v>10</v>
      </c>
      <c r="AA85" s="110"/>
      <c r="AB85" s="110"/>
      <c r="AC85" s="110"/>
      <c r="AD85" s="110"/>
      <c r="AE85" s="110"/>
      <c r="AF85" s="110"/>
      <c r="AG85" s="110"/>
      <c r="AH85" s="110"/>
      <c r="AI85" s="111" t="b">
        <f t="shared" si="3"/>
        <v>1</v>
      </c>
      <c r="AJ85" s="111"/>
      <c r="AK85" s="94"/>
      <c r="AL85" s="94"/>
      <c r="AM85" s="94"/>
      <c r="AN85" s="94"/>
      <c r="AO85" s="94"/>
      <c r="AP85" s="94"/>
      <c r="AQ85" s="94"/>
      <c r="AR85" s="94"/>
      <c r="AS85" s="94"/>
      <c r="AT85" s="94"/>
      <c r="AU85" s="94"/>
      <c r="AV85" s="94"/>
      <c r="AW85" s="94"/>
      <c r="AX85" s="94"/>
      <c r="AY85" s="94"/>
      <c r="AZ85" s="94"/>
      <c r="BA85" s="94"/>
      <c r="BB85" s="94"/>
      <c r="BC85" s="94"/>
    </row>
    <row r="86" spans="25:55" s="141" customFormat="1" x14ac:dyDescent="0.25">
      <c r="Y86" s="109">
        <v>11</v>
      </c>
      <c r="Z86" s="110">
        <f t="shared" si="4"/>
        <v>11</v>
      </c>
      <c r="AA86" s="110"/>
      <c r="AB86" s="110"/>
      <c r="AC86" s="110"/>
      <c r="AD86" s="110"/>
      <c r="AE86" s="110"/>
      <c r="AF86" s="110"/>
      <c r="AG86" s="110"/>
      <c r="AH86" s="110"/>
      <c r="AI86" s="111" t="b">
        <f t="shared" si="3"/>
        <v>1</v>
      </c>
      <c r="AJ86" s="111"/>
      <c r="AK86" s="94"/>
      <c r="AL86" s="94"/>
      <c r="AM86" s="94"/>
      <c r="AN86" s="94"/>
      <c r="AO86" s="94"/>
      <c r="AP86" s="94"/>
      <c r="AQ86" s="94"/>
      <c r="AR86" s="94"/>
      <c r="AS86" s="94"/>
      <c r="AT86" s="94"/>
      <c r="AU86" s="94"/>
      <c r="AV86" s="94"/>
      <c r="AW86" s="94"/>
      <c r="AX86" s="94"/>
      <c r="AY86" s="94"/>
      <c r="AZ86" s="94"/>
      <c r="BA86" s="94"/>
      <c r="BB86" s="94"/>
      <c r="BC86" s="94"/>
    </row>
    <row r="87" spans="25:55" s="141" customFormat="1" x14ac:dyDescent="0.25">
      <c r="Y87" s="109">
        <v>12</v>
      </c>
      <c r="Z87" s="110">
        <f t="shared" si="4"/>
        <v>12</v>
      </c>
      <c r="AA87" s="110"/>
      <c r="AB87" s="110"/>
      <c r="AC87" s="110"/>
      <c r="AD87" s="110"/>
      <c r="AE87" s="110"/>
      <c r="AF87" s="110"/>
      <c r="AG87" s="110"/>
      <c r="AH87" s="110"/>
      <c r="AI87" s="111" t="b">
        <f t="shared" si="3"/>
        <v>1</v>
      </c>
      <c r="AJ87" s="111"/>
      <c r="AK87" s="94"/>
      <c r="AL87" s="94"/>
      <c r="AM87" s="94"/>
      <c r="AN87" s="94"/>
      <c r="AO87" s="94"/>
      <c r="AP87" s="94"/>
      <c r="AQ87" s="94"/>
      <c r="AR87" s="94"/>
      <c r="AS87" s="94"/>
      <c r="AT87" s="94"/>
      <c r="AU87" s="94"/>
      <c r="AV87" s="94"/>
      <c r="AW87" s="94"/>
      <c r="AX87" s="94"/>
      <c r="AY87" s="94"/>
      <c r="AZ87" s="94"/>
      <c r="BA87" s="94"/>
      <c r="BB87" s="94"/>
      <c r="BC87" s="94"/>
    </row>
    <row r="88" spans="25:55" s="141" customFormat="1" x14ac:dyDescent="0.25">
      <c r="Y88" s="109">
        <v>13</v>
      </c>
      <c r="Z88" s="110">
        <f t="shared" si="4"/>
        <v>13</v>
      </c>
      <c r="AA88" s="110"/>
      <c r="AB88" s="110"/>
      <c r="AC88" s="110"/>
      <c r="AD88" s="110"/>
      <c r="AE88" s="110"/>
      <c r="AF88" s="110"/>
      <c r="AG88" s="110"/>
      <c r="AH88" s="110"/>
      <c r="AI88" s="111" t="b">
        <f t="shared" si="3"/>
        <v>1</v>
      </c>
      <c r="AJ88" s="111"/>
      <c r="AK88" s="94"/>
      <c r="AL88" s="94"/>
      <c r="AM88" s="94"/>
      <c r="AN88" s="94"/>
      <c r="AO88" s="94"/>
      <c r="AP88" s="94"/>
      <c r="AQ88" s="94"/>
      <c r="AR88" s="94"/>
      <c r="AS88" s="94"/>
      <c r="AT88" s="94"/>
      <c r="AU88" s="94"/>
      <c r="AV88" s="94"/>
      <c r="AW88" s="94"/>
      <c r="AX88" s="94"/>
      <c r="AY88" s="94"/>
      <c r="AZ88" s="94"/>
      <c r="BA88" s="94"/>
      <c r="BB88" s="94"/>
      <c r="BC88" s="94"/>
    </row>
    <row r="89" spans="25:55" s="141" customFormat="1" x14ac:dyDescent="0.25">
      <c r="Y89" s="109">
        <v>14</v>
      </c>
      <c r="Z89" s="110">
        <f t="shared" si="4"/>
        <v>14</v>
      </c>
      <c r="AA89" s="110"/>
      <c r="AB89" s="110"/>
      <c r="AC89" s="110"/>
      <c r="AD89" s="110"/>
      <c r="AE89" s="110"/>
      <c r="AF89" s="110"/>
      <c r="AG89" s="110"/>
      <c r="AH89" s="110"/>
      <c r="AI89" s="111" t="b">
        <f t="shared" si="3"/>
        <v>1</v>
      </c>
      <c r="AJ89" s="111"/>
      <c r="AK89" s="94"/>
      <c r="AL89" s="94"/>
      <c r="AM89" s="94"/>
      <c r="AN89" s="94"/>
      <c r="AO89" s="94"/>
      <c r="AP89" s="94"/>
      <c r="AQ89" s="94"/>
      <c r="AR89" s="94"/>
      <c r="AS89" s="94"/>
      <c r="AT89" s="94"/>
      <c r="AU89" s="94"/>
      <c r="AV89" s="94"/>
      <c r="AW89" s="94"/>
      <c r="AX89" s="94"/>
      <c r="AY89" s="94"/>
      <c r="AZ89" s="94"/>
      <c r="BA89" s="94"/>
      <c r="BB89" s="94"/>
      <c r="BC89" s="94"/>
    </row>
    <row r="90" spans="25:55" s="141" customFormat="1" x14ac:dyDescent="0.25">
      <c r="Y90" s="109">
        <v>15</v>
      </c>
      <c r="Z90" s="110">
        <f t="shared" si="4"/>
        <v>15</v>
      </c>
      <c r="AA90" s="110"/>
      <c r="AB90" s="110"/>
      <c r="AC90" s="110"/>
      <c r="AD90" s="110"/>
      <c r="AE90" s="110"/>
      <c r="AF90" s="110"/>
      <c r="AG90" s="110"/>
      <c r="AH90" s="110"/>
      <c r="AI90" s="111" t="b">
        <f t="shared" si="3"/>
        <v>1</v>
      </c>
      <c r="AJ90" s="111"/>
      <c r="AK90" s="94"/>
      <c r="AL90" s="94"/>
      <c r="AM90" s="94"/>
      <c r="AN90" s="94"/>
      <c r="AO90" s="94"/>
      <c r="AP90" s="94"/>
      <c r="AQ90" s="94"/>
      <c r="AR90" s="94"/>
      <c r="AS90" s="94"/>
      <c r="AT90" s="94"/>
      <c r="AU90" s="94"/>
      <c r="AV90" s="94"/>
      <c r="AW90" s="94"/>
      <c r="AX90" s="94"/>
      <c r="AY90" s="94"/>
      <c r="AZ90" s="94"/>
      <c r="BA90" s="94"/>
      <c r="BB90" s="94"/>
      <c r="BC90" s="94"/>
    </row>
    <row r="91" spans="25:55" s="141" customFormat="1" x14ac:dyDescent="0.25">
      <c r="Y91" s="109">
        <v>16</v>
      </c>
      <c r="Z91" s="110">
        <f t="shared" si="4"/>
        <v>16</v>
      </c>
      <c r="AA91" s="110"/>
      <c r="AB91" s="110"/>
      <c r="AC91" s="110"/>
      <c r="AD91" s="110"/>
      <c r="AE91" s="110"/>
      <c r="AF91" s="110"/>
      <c r="AG91" s="110"/>
      <c r="AH91" s="110"/>
      <c r="AI91" s="111" t="b">
        <f t="shared" si="3"/>
        <v>1</v>
      </c>
      <c r="AJ91" s="111"/>
      <c r="AK91" s="94"/>
      <c r="AL91" s="94"/>
      <c r="AM91" s="94"/>
      <c r="AN91" s="94"/>
      <c r="AO91" s="94"/>
      <c r="AP91" s="94"/>
      <c r="AQ91" s="94"/>
      <c r="AR91" s="94"/>
      <c r="AS91" s="94"/>
      <c r="AT91" s="94"/>
      <c r="AU91" s="94"/>
      <c r="AV91" s="94"/>
      <c r="AW91" s="94"/>
      <c r="AX91" s="94"/>
      <c r="AY91" s="94"/>
      <c r="AZ91" s="94"/>
      <c r="BA91" s="94"/>
      <c r="BB91" s="94"/>
      <c r="BC91" s="94"/>
    </row>
    <row r="92" spans="25:55" s="141" customFormat="1" x14ac:dyDescent="0.25">
      <c r="Y92" s="109">
        <v>17</v>
      </c>
      <c r="Z92" s="110">
        <f t="shared" si="4"/>
        <v>17</v>
      </c>
      <c r="AA92" s="110"/>
      <c r="AB92" s="110"/>
      <c r="AC92" s="110"/>
      <c r="AD92" s="110"/>
      <c r="AE92" s="110"/>
      <c r="AF92" s="110"/>
      <c r="AG92" s="110"/>
      <c r="AH92" s="110"/>
      <c r="AI92" s="111" t="b">
        <f t="shared" si="3"/>
        <v>1</v>
      </c>
      <c r="AJ92" s="111"/>
      <c r="AK92" s="94"/>
      <c r="AL92" s="94"/>
      <c r="AM92" s="94"/>
      <c r="AN92" s="94"/>
      <c r="AO92" s="94"/>
      <c r="AP92" s="94"/>
      <c r="AQ92" s="94"/>
      <c r="AR92" s="94"/>
      <c r="AS92" s="94"/>
      <c r="AT92" s="94"/>
      <c r="AU92" s="94"/>
      <c r="AV92" s="94"/>
      <c r="AW92" s="94"/>
      <c r="AX92" s="94"/>
      <c r="AY92" s="94"/>
      <c r="AZ92" s="94"/>
      <c r="BA92" s="94"/>
      <c r="BB92" s="94"/>
      <c r="BC92" s="94"/>
    </row>
    <row r="93" spans="25:55" s="141" customFormat="1" x14ac:dyDescent="0.25">
      <c r="Y93" s="109">
        <v>18</v>
      </c>
      <c r="Z93" s="110">
        <f t="shared" si="4"/>
        <v>18</v>
      </c>
      <c r="AA93" s="110"/>
      <c r="AB93" s="110"/>
      <c r="AC93" s="110"/>
      <c r="AD93" s="110"/>
      <c r="AE93" s="110"/>
      <c r="AF93" s="110"/>
      <c r="AG93" s="110"/>
      <c r="AH93" s="110"/>
      <c r="AI93" s="111" t="b">
        <f t="shared" si="3"/>
        <v>1</v>
      </c>
      <c r="AJ93" s="111"/>
      <c r="AK93" s="94"/>
      <c r="AL93" s="94"/>
      <c r="AM93" s="94"/>
      <c r="AN93" s="94"/>
      <c r="AO93" s="94"/>
      <c r="AP93" s="94"/>
      <c r="AQ93" s="94"/>
      <c r="AR93" s="94"/>
      <c r="AS93" s="94"/>
      <c r="AT93" s="94"/>
      <c r="AU93" s="94"/>
      <c r="AV93" s="94"/>
      <c r="AW93" s="94"/>
      <c r="AX93" s="94"/>
      <c r="AY93" s="94"/>
      <c r="AZ93" s="94"/>
      <c r="BA93" s="94"/>
      <c r="BB93" s="94"/>
      <c r="BC93" s="94"/>
    </row>
    <row r="94" spans="25:55" s="141" customFormat="1" x14ac:dyDescent="0.25">
      <c r="Y94" s="109">
        <v>19</v>
      </c>
      <c r="Z94" s="110">
        <f t="shared" si="4"/>
        <v>19</v>
      </c>
      <c r="AA94" s="110"/>
      <c r="AB94" s="110"/>
      <c r="AC94" s="110"/>
      <c r="AD94" s="110"/>
      <c r="AE94" s="110"/>
      <c r="AF94" s="110"/>
      <c r="AG94" s="110"/>
      <c r="AH94" s="110"/>
      <c r="AI94" s="111" t="b">
        <f t="shared" si="3"/>
        <v>1</v>
      </c>
      <c r="AJ94" s="111"/>
      <c r="AK94" s="94"/>
      <c r="AL94" s="94"/>
      <c r="AM94" s="94"/>
      <c r="AN94" s="94"/>
      <c r="AO94" s="94"/>
      <c r="AP94" s="94"/>
      <c r="AQ94" s="94"/>
      <c r="AR94" s="94"/>
      <c r="AS94" s="94"/>
      <c r="AT94" s="94"/>
      <c r="AU94" s="94"/>
      <c r="AV94" s="94"/>
      <c r="AW94" s="94"/>
      <c r="AX94" s="94"/>
      <c r="AY94" s="94"/>
      <c r="AZ94" s="94"/>
      <c r="BA94" s="94"/>
      <c r="BB94" s="94"/>
      <c r="BC94" s="94"/>
    </row>
    <row r="95" spans="25:55" s="141" customFormat="1" x14ac:dyDescent="0.25">
      <c r="Y95" s="109">
        <v>20</v>
      </c>
      <c r="Z95" s="110">
        <f t="shared" si="4"/>
        <v>20</v>
      </c>
      <c r="AA95" s="110"/>
      <c r="AB95" s="110"/>
      <c r="AC95" s="110"/>
      <c r="AD95" s="110"/>
      <c r="AE95" s="110"/>
      <c r="AF95" s="110"/>
      <c r="AG95" s="110"/>
      <c r="AH95" s="110"/>
      <c r="AI95" s="111" t="b">
        <f t="shared" si="3"/>
        <v>1</v>
      </c>
      <c r="AJ95" s="111"/>
      <c r="AK95" s="94"/>
      <c r="AL95" s="94"/>
      <c r="AM95" s="94"/>
      <c r="AN95" s="94"/>
      <c r="AO95" s="94"/>
      <c r="AP95" s="94"/>
      <c r="AQ95" s="94"/>
      <c r="AR95" s="94"/>
      <c r="AS95" s="94"/>
      <c r="AT95" s="94"/>
      <c r="AU95" s="94"/>
      <c r="AV95" s="94"/>
      <c r="AW95" s="94"/>
      <c r="AX95" s="94"/>
      <c r="AY95" s="94"/>
      <c r="AZ95" s="94"/>
      <c r="BA95" s="94"/>
      <c r="BB95" s="94"/>
      <c r="BC95" s="94"/>
    </row>
    <row r="96" spans="25:55" s="141" customFormat="1" x14ac:dyDescent="0.25">
      <c r="Y96" s="109">
        <v>21</v>
      </c>
      <c r="Z96" s="110">
        <f t="shared" si="4"/>
        <v>21</v>
      </c>
      <c r="AA96" s="110"/>
      <c r="AB96" s="110"/>
      <c r="AC96" s="110"/>
      <c r="AD96" s="110"/>
      <c r="AE96" s="110"/>
      <c r="AF96" s="110"/>
      <c r="AG96" s="110"/>
      <c r="AH96" s="110"/>
      <c r="AI96" s="111" t="b">
        <f t="shared" si="3"/>
        <v>1</v>
      </c>
      <c r="AJ96" s="111"/>
      <c r="AK96" s="94"/>
      <c r="AL96" s="94"/>
      <c r="AM96" s="94"/>
      <c r="AN96" s="94"/>
      <c r="AO96" s="94"/>
      <c r="AP96" s="94"/>
      <c r="AQ96" s="94"/>
      <c r="AR96" s="94"/>
      <c r="AS96" s="94"/>
      <c r="AT96" s="94"/>
      <c r="AU96" s="94"/>
      <c r="AV96" s="94"/>
      <c r="AW96" s="94"/>
      <c r="AX96" s="94"/>
      <c r="AY96" s="94"/>
      <c r="AZ96" s="94"/>
      <c r="BA96" s="94"/>
      <c r="BB96" s="94"/>
      <c r="BC96" s="94"/>
    </row>
    <row r="97" spans="25:55" s="141" customFormat="1" x14ac:dyDescent="0.25">
      <c r="Y97" s="109">
        <v>22</v>
      </c>
      <c r="Z97" s="110">
        <f t="shared" si="4"/>
        <v>22</v>
      </c>
      <c r="AA97" s="110"/>
      <c r="AB97" s="110"/>
      <c r="AC97" s="110"/>
      <c r="AD97" s="110"/>
      <c r="AE97" s="110"/>
      <c r="AF97" s="110"/>
      <c r="AG97" s="110"/>
      <c r="AH97" s="110"/>
      <c r="AI97" s="111" t="b">
        <f t="shared" si="3"/>
        <v>1</v>
      </c>
      <c r="AJ97" s="111"/>
      <c r="AK97" s="94"/>
      <c r="AL97" s="94"/>
      <c r="AM97" s="94"/>
      <c r="AN97" s="94"/>
      <c r="AO97" s="94"/>
      <c r="AP97" s="94"/>
      <c r="AQ97" s="94"/>
      <c r="AR97" s="94"/>
      <c r="AS97" s="94"/>
      <c r="AT97" s="94"/>
      <c r="AU97" s="94"/>
      <c r="AV97" s="94"/>
      <c r="AW97" s="94"/>
      <c r="AX97" s="94"/>
      <c r="AY97" s="94"/>
      <c r="AZ97" s="94"/>
      <c r="BA97" s="94"/>
      <c r="BB97" s="94"/>
      <c r="BC97" s="94"/>
    </row>
    <row r="98" spans="25:55" s="141" customFormat="1" x14ac:dyDescent="0.25">
      <c r="Y98" s="109">
        <v>23</v>
      </c>
      <c r="Z98" s="110">
        <f t="shared" si="4"/>
        <v>23</v>
      </c>
      <c r="AA98" s="110"/>
      <c r="AB98" s="110"/>
      <c r="AC98" s="110"/>
      <c r="AD98" s="110"/>
      <c r="AE98" s="110"/>
      <c r="AF98" s="110"/>
      <c r="AG98" s="110"/>
      <c r="AH98" s="110"/>
      <c r="AI98" s="111" t="b">
        <f t="shared" si="3"/>
        <v>1</v>
      </c>
      <c r="AJ98" s="111"/>
      <c r="AK98" s="94"/>
      <c r="AL98" s="94"/>
      <c r="AM98" s="94"/>
      <c r="AN98" s="94"/>
      <c r="AO98" s="94"/>
      <c r="AP98" s="94"/>
      <c r="AQ98" s="94"/>
      <c r="AR98" s="94"/>
      <c r="AS98" s="94"/>
      <c r="AT98" s="94"/>
      <c r="AU98" s="94"/>
      <c r="AV98" s="94"/>
      <c r="AW98" s="94"/>
      <c r="AX98" s="94"/>
      <c r="AY98" s="94"/>
      <c r="AZ98" s="94"/>
      <c r="BA98" s="94"/>
      <c r="BB98" s="94"/>
      <c r="BC98" s="94"/>
    </row>
    <row r="99" spans="25:55" s="141" customFormat="1" x14ac:dyDescent="0.25">
      <c r="Y99" s="109">
        <v>24</v>
      </c>
      <c r="Z99" s="110">
        <f t="shared" si="4"/>
        <v>24</v>
      </c>
      <c r="AA99" s="110"/>
      <c r="AB99" s="110"/>
      <c r="AC99" s="110"/>
      <c r="AD99" s="110"/>
      <c r="AE99" s="110"/>
      <c r="AF99" s="110"/>
      <c r="AG99" s="110"/>
      <c r="AH99" s="110"/>
      <c r="AI99" s="111" t="b">
        <f t="shared" si="3"/>
        <v>1</v>
      </c>
      <c r="AJ99" s="111"/>
      <c r="AK99" s="94"/>
      <c r="AL99" s="94"/>
      <c r="AM99" s="94"/>
      <c r="AN99" s="94"/>
      <c r="AO99" s="94"/>
      <c r="AP99" s="94"/>
      <c r="AQ99" s="94"/>
      <c r="AR99" s="94"/>
      <c r="AS99" s="94"/>
      <c r="AT99" s="94"/>
      <c r="AU99" s="94"/>
      <c r="AV99" s="94"/>
      <c r="AW99" s="94"/>
      <c r="AX99" s="94"/>
      <c r="AY99" s="94"/>
      <c r="AZ99" s="94"/>
      <c r="BA99" s="94"/>
      <c r="BB99" s="94"/>
      <c r="BC99" s="94"/>
    </row>
    <row r="100" spans="25:55" s="141" customFormat="1" x14ac:dyDescent="0.25">
      <c r="Y100" s="109">
        <v>25</v>
      </c>
      <c r="Z100" s="110">
        <f t="shared" si="4"/>
        <v>25</v>
      </c>
      <c r="AA100" s="110"/>
      <c r="AB100" s="110"/>
      <c r="AC100" s="110"/>
      <c r="AD100" s="110"/>
      <c r="AE100" s="110"/>
      <c r="AF100" s="110"/>
      <c r="AG100" s="110"/>
      <c r="AH100" s="110"/>
      <c r="AI100" s="111" t="b">
        <f t="shared" si="3"/>
        <v>1</v>
      </c>
      <c r="AJ100" s="111"/>
      <c r="AK100" s="94"/>
      <c r="AL100" s="94"/>
      <c r="AM100" s="94"/>
      <c r="AN100" s="94"/>
      <c r="AO100" s="94"/>
      <c r="AP100" s="94"/>
      <c r="AQ100" s="94"/>
      <c r="AR100" s="94"/>
      <c r="AS100" s="94"/>
      <c r="AT100" s="94"/>
      <c r="AU100" s="94"/>
      <c r="AV100" s="94"/>
      <c r="AW100" s="94"/>
      <c r="AX100" s="94"/>
      <c r="AY100" s="94"/>
      <c r="AZ100" s="94"/>
      <c r="BA100" s="94"/>
      <c r="BB100" s="94"/>
      <c r="BC100" s="94"/>
    </row>
    <row r="101" spans="25:55" s="141" customFormat="1" x14ac:dyDescent="0.25">
      <c r="Y101" s="109">
        <v>26</v>
      </c>
      <c r="Z101" s="110">
        <f t="shared" si="4"/>
        <v>26</v>
      </c>
      <c r="AA101" s="110"/>
      <c r="AB101" s="110"/>
      <c r="AC101" s="110"/>
      <c r="AD101" s="110"/>
      <c r="AE101" s="110"/>
      <c r="AF101" s="110"/>
      <c r="AG101" s="110"/>
      <c r="AH101" s="110"/>
      <c r="AI101" s="111" t="b">
        <f t="shared" si="3"/>
        <v>1</v>
      </c>
      <c r="AJ101" s="111"/>
      <c r="AK101" s="94"/>
      <c r="AL101" s="94"/>
      <c r="AM101" s="94"/>
      <c r="AN101" s="94"/>
      <c r="AO101" s="94"/>
      <c r="AP101" s="94"/>
      <c r="AQ101" s="94"/>
      <c r="AR101" s="94"/>
      <c r="AS101" s="94"/>
      <c r="AT101" s="94"/>
      <c r="AU101" s="94"/>
      <c r="AV101" s="94"/>
      <c r="AW101" s="94"/>
      <c r="AX101" s="94"/>
      <c r="AY101" s="94"/>
      <c r="AZ101" s="94"/>
      <c r="BA101" s="94"/>
      <c r="BB101" s="94"/>
      <c r="BC101" s="94"/>
    </row>
    <row r="102" spans="25:55" s="141" customFormat="1" x14ac:dyDescent="0.25">
      <c r="Y102" s="109">
        <v>27</v>
      </c>
      <c r="Z102" s="110">
        <f t="shared" si="4"/>
        <v>27</v>
      </c>
      <c r="AA102" s="110"/>
      <c r="AB102" s="110"/>
      <c r="AC102" s="110"/>
      <c r="AD102" s="110"/>
      <c r="AE102" s="110"/>
      <c r="AF102" s="110"/>
      <c r="AG102" s="110"/>
      <c r="AH102" s="110"/>
      <c r="AI102" s="111" t="b">
        <f t="shared" si="3"/>
        <v>1</v>
      </c>
      <c r="AJ102" s="111"/>
      <c r="AK102" s="94"/>
      <c r="AL102" s="94"/>
      <c r="AM102" s="94"/>
      <c r="AN102" s="94"/>
      <c r="AO102" s="94"/>
      <c r="AP102" s="94"/>
      <c r="AQ102" s="94"/>
      <c r="AR102" s="94"/>
      <c r="AS102" s="94"/>
      <c r="AT102" s="94"/>
      <c r="AU102" s="94"/>
      <c r="AV102" s="94"/>
      <c r="AW102" s="94"/>
      <c r="AX102" s="94"/>
      <c r="AY102" s="94"/>
      <c r="AZ102" s="94"/>
      <c r="BA102" s="94"/>
      <c r="BB102" s="94"/>
      <c r="BC102" s="94"/>
    </row>
    <row r="103" spans="25:55" s="141" customFormat="1" x14ac:dyDescent="0.25">
      <c r="Y103" s="109">
        <v>28</v>
      </c>
      <c r="Z103" s="110">
        <f t="shared" si="4"/>
        <v>28</v>
      </c>
      <c r="AA103" s="110"/>
      <c r="AB103" s="110"/>
      <c r="AC103" s="110"/>
      <c r="AD103" s="110"/>
      <c r="AE103" s="110"/>
      <c r="AF103" s="110"/>
      <c r="AG103" s="110"/>
      <c r="AH103" s="110"/>
      <c r="AI103" s="111" t="b">
        <f t="shared" si="3"/>
        <v>1</v>
      </c>
      <c r="AJ103" s="111"/>
      <c r="AK103" s="94"/>
      <c r="AL103" s="94"/>
      <c r="AM103" s="94"/>
      <c r="AN103" s="94"/>
      <c r="AO103" s="94"/>
      <c r="AP103" s="94"/>
      <c r="AQ103" s="94"/>
      <c r="AR103" s="94"/>
      <c r="AS103" s="94"/>
      <c r="AT103" s="94"/>
      <c r="AU103" s="94"/>
      <c r="AV103" s="94"/>
      <c r="AW103" s="94"/>
      <c r="AX103" s="94"/>
      <c r="AY103" s="94"/>
      <c r="AZ103" s="94"/>
      <c r="BA103" s="94"/>
      <c r="BB103" s="94"/>
      <c r="BC103" s="94"/>
    </row>
    <row r="104" spans="25:55" s="141" customFormat="1" x14ac:dyDescent="0.25">
      <c r="Y104" s="109">
        <v>29</v>
      </c>
      <c r="Z104" s="110">
        <f t="shared" si="4"/>
        <v>29</v>
      </c>
      <c r="AA104" s="110"/>
      <c r="AB104" s="110"/>
      <c r="AC104" s="110"/>
      <c r="AD104" s="110"/>
      <c r="AE104" s="110"/>
      <c r="AF104" s="110"/>
      <c r="AG104" s="110"/>
      <c r="AH104" s="110"/>
      <c r="AI104" s="111" t="b">
        <f t="shared" si="3"/>
        <v>1</v>
      </c>
      <c r="AJ104" s="111"/>
      <c r="AK104" s="94"/>
      <c r="AL104" s="94"/>
      <c r="AM104" s="94"/>
      <c r="AN104" s="94"/>
      <c r="AO104" s="94"/>
      <c r="AP104" s="94"/>
      <c r="AQ104" s="94"/>
      <c r="AR104" s="94"/>
      <c r="AS104" s="94"/>
      <c r="AT104" s="94"/>
      <c r="AU104" s="94"/>
      <c r="AV104" s="94"/>
      <c r="AW104" s="94"/>
      <c r="AX104" s="94"/>
      <c r="AY104" s="94"/>
      <c r="AZ104" s="94"/>
      <c r="BA104" s="94"/>
      <c r="BB104" s="94"/>
      <c r="BC104" s="94"/>
    </row>
    <row r="105" spans="25:55" s="141" customFormat="1" x14ac:dyDescent="0.25">
      <c r="Y105" s="109">
        <v>30</v>
      </c>
      <c r="Z105" s="110">
        <f t="shared" si="4"/>
        <v>30</v>
      </c>
      <c r="AA105" s="110"/>
      <c r="AB105" s="110"/>
      <c r="AC105" s="110"/>
      <c r="AD105" s="110"/>
      <c r="AE105" s="110"/>
      <c r="AF105" s="110"/>
      <c r="AG105" s="110"/>
      <c r="AH105" s="110"/>
      <c r="AI105" s="111" t="b">
        <f t="shared" si="3"/>
        <v>1</v>
      </c>
      <c r="AJ105" s="111"/>
      <c r="AK105" s="94"/>
      <c r="AL105" s="94"/>
      <c r="AM105" s="94"/>
      <c r="AN105" s="94"/>
      <c r="AO105" s="94"/>
      <c r="AP105" s="94"/>
      <c r="AQ105" s="94"/>
      <c r="AR105" s="94"/>
      <c r="AS105" s="94"/>
      <c r="AT105" s="94"/>
      <c r="AU105" s="94"/>
      <c r="AV105" s="94"/>
      <c r="AW105" s="94"/>
      <c r="AX105" s="94"/>
      <c r="AY105" s="94"/>
      <c r="AZ105" s="94"/>
      <c r="BA105" s="94"/>
      <c r="BB105" s="94"/>
      <c r="BC105" s="94"/>
    </row>
    <row r="106" spans="25:55" s="141" customFormat="1" x14ac:dyDescent="0.25">
      <c r="Y106" s="109">
        <v>31</v>
      </c>
      <c r="Z106" s="110">
        <f t="shared" si="4"/>
        <v>31</v>
      </c>
      <c r="AA106" s="110"/>
      <c r="AB106" s="110"/>
      <c r="AC106" s="110"/>
      <c r="AD106" s="110"/>
      <c r="AE106" s="110"/>
      <c r="AF106" s="110"/>
      <c r="AG106" s="110"/>
      <c r="AH106" s="110"/>
      <c r="AI106" s="111" t="b">
        <f t="shared" si="3"/>
        <v>1</v>
      </c>
      <c r="AJ106" s="111"/>
      <c r="AK106" s="94"/>
      <c r="AL106" s="94"/>
      <c r="AM106" s="94"/>
      <c r="AN106" s="94"/>
      <c r="AO106" s="94"/>
      <c r="AP106" s="94"/>
      <c r="AQ106" s="94"/>
      <c r="AR106" s="94"/>
      <c r="AS106" s="94"/>
      <c r="AT106" s="94"/>
      <c r="AU106" s="94"/>
      <c r="AV106" s="94"/>
      <c r="AW106" s="94"/>
      <c r="AX106" s="94"/>
      <c r="AY106" s="94"/>
      <c r="AZ106" s="94"/>
      <c r="BA106" s="94"/>
      <c r="BB106" s="94"/>
      <c r="BC106" s="94"/>
    </row>
    <row r="107" spans="25:55" s="141" customFormat="1" x14ac:dyDescent="0.25">
      <c r="Y107" s="109">
        <v>32</v>
      </c>
      <c r="Z107" s="110">
        <f t="shared" si="4"/>
        <v>32</v>
      </c>
      <c r="AA107" s="110"/>
      <c r="AB107" s="110"/>
      <c r="AC107" s="110"/>
      <c r="AD107" s="110"/>
      <c r="AE107" s="110"/>
      <c r="AF107" s="110"/>
      <c r="AG107" s="110"/>
      <c r="AH107" s="110"/>
      <c r="AI107" s="111" t="b">
        <f t="shared" si="3"/>
        <v>1</v>
      </c>
      <c r="AJ107" s="111"/>
      <c r="AK107" s="94"/>
      <c r="AL107" s="94"/>
      <c r="AM107" s="94"/>
      <c r="AN107" s="94"/>
      <c r="AO107" s="94"/>
      <c r="AP107" s="94"/>
      <c r="AQ107" s="94"/>
      <c r="AR107" s="94"/>
      <c r="AS107" s="94"/>
      <c r="AT107" s="94"/>
      <c r="AU107" s="94"/>
      <c r="AV107" s="94"/>
      <c r="AW107" s="94"/>
      <c r="AX107" s="94"/>
      <c r="AY107" s="94"/>
      <c r="AZ107" s="94"/>
      <c r="BA107" s="94"/>
      <c r="BB107" s="94"/>
      <c r="BC107" s="94"/>
    </row>
    <row r="108" spans="25:55" s="141" customFormat="1" x14ac:dyDescent="0.25">
      <c r="Y108" s="109">
        <v>33</v>
      </c>
      <c r="Z108" s="110">
        <f t="shared" si="4"/>
        <v>33</v>
      </c>
      <c r="AA108" s="110"/>
      <c r="AB108" s="110"/>
      <c r="AC108" s="110"/>
      <c r="AD108" s="110"/>
      <c r="AE108" s="110"/>
      <c r="AF108" s="110"/>
      <c r="AG108" s="110"/>
      <c r="AH108" s="110"/>
      <c r="AI108" s="111" t="b">
        <f t="shared" ref="AI108:AI134" si="5">SUM(Z108:AH108)=Y108</f>
        <v>1</v>
      </c>
      <c r="AJ108" s="111"/>
      <c r="AK108" s="94"/>
      <c r="AL108" s="94"/>
      <c r="AM108" s="94"/>
      <c r="AN108" s="94"/>
      <c r="AO108" s="94"/>
      <c r="AP108" s="94"/>
      <c r="AQ108" s="94"/>
      <c r="AR108" s="94"/>
      <c r="AS108" s="94"/>
      <c r="AT108" s="94"/>
      <c r="AU108" s="94"/>
      <c r="AV108" s="94"/>
      <c r="AW108" s="94"/>
      <c r="AX108" s="94"/>
      <c r="AY108" s="94"/>
      <c r="AZ108" s="94"/>
      <c r="BA108" s="94"/>
      <c r="BB108" s="94"/>
      <c r="BC108" s="94"/>
    </row>
    <row r="109" spans="25:55" s="141" customFormat="1" x14ac:dyDescent="0.25">
      <c r="Y109" s="109">
        <v>34</v>
      </c>
      <c r="Z109" s="110">
        <f t="shared" si="4"/>
        <v>34</v>
      </c>
      <c r="AA109" s="110"/>
      <c r="AB109" s="110"/>
      <c r="AC109" s="110"/>
      <c r="AD109" s="110"/>
      <c r="AE109" s="110"/>
      <c r="AF109" s="110"/>
      <c r="AG109" s="110"/>
      <c r="AH109" s="110"/>
      <c r="AI109" s="111" t="b">
        <f t="shared" si="5"/>
        <v>1</v>
      </c>
      <c r="AJ109" s="111"/>
      <c r="AK109" s="94"/>
      <c r="AL109" s="94"/>
      <c r="AM109" s="94"/>
      <c r="AN109" s="94"/>
      <c r="AO109" s="94"/>
      <c r="AP109" s="94"/>
      <c r="AQ109" s="94"/>
      <c r="AR109" s="94"/>
      <c r="AS109" s="94"/>
      <c r="AT109" s="94"/>
      <c r="AU109" s="94"/>
      <c r="AV109" s="94"/>
      <c r="AW109" s="94"/>
      <c r="AX109" s="94"/>
      <c r="AY109" s="94"/>
      <c r="AZ109" s="94"/>
      <c r="BA109" s="94"/>
      <c r="BB109" s="94"/>
      <c r="BC109" s="94"/>
    </row>
    <row r="110" spans="25:55" s="141" customFormat="1" x14ac:dyDescent="0.25">
      <c r="Y110" s="109">
        <v>35</v>
      </c>
      <c r="Z110" s="110">
        <f t="shared" si="4"/>
        <v>35</v>
      </c>
      <c r="AA110" s="110"/>
      <c r="AB110" s="110"/>
      <c r="AC110" s="110"/>
      <c r="AD110" s="110"/>
      <c r="AE110" s="110"/>
      <c r="AF110" s="110"/>
      <c r="AG110" s="110"/>
      <c r="AH110" s="110"/>
      <c r="AI110" s="111" t="b">
        <f t="shared" si="5"/>
        <v>1</v>
      </c>
      <c r="AJ110" s="111"/>
      <c r="AK110" s="94"/>
      <c r="AL110" s="94"/>
      <c r="AM110" s="94"/>
      <c r="AN110" s="94"/>
      <c r="AO110" s="94"/>
      <c r="AP110" s="94"/>
      <c r="AQ110" s="94"/>
      <c r="AR110" s="94"/>
      <c r="AS110" s="94"/>
      <c r="AT110" s="94"/>
      <c r="AU110" s="94"/>
      <c r="AV110" s="94"/>
      <c r="AW110" s="94"/>
      <c r="AX110" s="94"/>
      <c r="AY110" s="94"/>
      <c r="AZ110" s="94"/>
      <c r="BA110" s="94"/>
      <c r="BB110" s="94"/>
      <c r="BC110" s="94"/>
    </row>
    <row r="111" spans="25:55" s="141" customFormat="1" x14ac:dyDescent="0.25">
      <c r="Y111" s="109">
        <v>36</v>
      </c>
      <c r="Z111" s="110">
        <f t="shared" si="4"/>
        <v>36</v>
      </c>
      <c r="AA111" s="110"/>
      <c r="AB111" s="110"/>
      <c r="AC111" s="110"/>
      <c r="AD111" s="110"/>
      <c r="AE111" s="110"/>
      <c r="AF111" s="110"/>
      <c r="AG111" s="110"/>
      <c r="AH111" s="110"/>
      <c r="AI111" s="111" t="b">
        <f t="shared" si="5"/>
        <v>1</v>
      </c>
      <c r="AJ111" s="111"/>
      <c r="AK111" s="94"/>
      <c r="AL111" s="94"/>
      <c r="AM111" s="94"/>
      <c r="AN111" s="94"/>
      <c r="AO111" s="94"/>
      <c r="AP111" s="94"/>
      <c r="AQ111" s="94"/>
      <c r="AR111" s="94"/>
      <c r="AS111" s="94"/>
      <c r="AT111" s="94"/>
      <c r="AU111" s="94"/>
      <c r="AV111" s="94"/>
      <c r="AW111" s="94"/>
      <c r="AX111" s="94"/>
      <c r="AY111" s="94"/>
      <c r="AZ111" s="94"/>
      <c r="BA111" s="94"/>
      <c r="BB111" s="94"/>
      <c r="BC111" s="94"/>
    </row>
    <row r="112" spans="25:55" s="141" customFormat="1" x14ac:dyDescent="0.25">
      <c r="Y112" s="109">
        <v>37</v>
      </c>
      <c r="Z112" s="110">
        <f t="shared" si="4"/>
        <v>37</v>
      </c>
      <c r="AA112" s="110"/>
      <c r="AB112" s="110"/>
      <c r="AC112" s="110"/>
      <c r="AD112" s="110"/>
      <c r="AE112" s="110"/>
      <c r="AF112" s="110"/>
      <c r="AG112" s="110"/>
      <c r="AH112" s="110"/>
      <c r="AI112" s="111" t="b">
        <f t="shared" si="5"/>
        <v>1</v>
      </c>
      <c r="AJ112" s="111"/>
      <c r="AK112" s="94"/>
      <c r="AL112" s="94"/>
      <c r="AM112" s="94"/>
      <c r="AN112" s="94"/>
      <c r="AO112" s="94"/>
      <c r="AP112" s="94"/>
      <c r="AQ112" s="94"/>
      <c r="AR112" s="94"/>
      <c r="AS112" s="94"/>
      <c r="AT112" s="94"/>
      <c r="AU112" s="94"/>
      <c r="AV112" s="94"/>
      <c r="AW112" s="94"/>
      <c r="AX112" s="94"/>
      <c r="AY112" s="94"/>
      <c r="AZ112" s="94"/>
      <c r="BA112" s="94"/>
      <c r="BB112" s="94"/>
      <c r="BC112" s="94"/>
    </row>
    <row r="113" spans="25:55" s="141" customFormat="1" x14ac:dyDescent="0.25">
      <c r="Y113" s="109">
        <v>38</v>
      </c>
      <c r="Z113" s="110">
        <f t="shared" si="4"/>
        <v>38</v>
      </c>
      <c r="AA113" s="110"/>
      <c r="AB113" s="110"/>
      <c r="AC113" s="110"/>
      <c r="AD113" s="110"/>
      <c r="AE113" s="110"/>
      <c r="AF113" s="110"/>
      <c r="AG113" s="110"/>
      <c r="AH113" s="110"/>
      <c r="AI113" s="111" t="b">
        <f t="shared" si="5"/>
        <v>1</v>
      </c>
      <c r="AJ113" s="111"/>
      <c r="AK113" s="94"/>
      <c r="AL113" s="94"/>
      <c r="AM113" s="94"/>
      <c r="AN113" s="94"/>
      <c r="AO113" s="94"/>
      <c r="AP113" s="94"/>
      <c r="AQ113" s="94"/>
      <c r="AR113" s="94"/>
      <c r="AS113" s="94"/>
      <c r="AT113" s="94"/>
      <c r="AU113" s="94"/>
      <c r="AV113" s="94"/>
      <c r="AW113" s="94"/>
      <c r="AX113" s="94"/>
      <c r="AY113" s="94"/>
      <c r="AZ113" s="94"/>
      <c r="BA113" s="94"/>
      <c r="BB113" s="94"/>
      <c r="BC113" s="94"/>
    </row>
    <row r="114" spans="25:55" s="141" customFormat="1" x14ac:dyDescent="0.25">
      <c r="Y114" s="109">
        <v>39</v>
      </c>
      <c r="Z114" s="110">
        <f t="shared" si="4"/>
        <v>39</v>
      </c>
      <c r="AA114" s="110"/>
      <c r="AB114" s="110"/>
      <c r="AC114" s="110"/>
      <c r="AD114" s="110"/>
      <c r="AE114" s="110"/>
      <c r="AF114" s="110"/>
      <c r="AG114" s="110"/>
      <c r="AH114" s="110"/>
      <c r="AI114" s="111" t="b">
        <f t="shared" si="5"/>
        <v>1</v>
      </c>
      <c r="AJ114" s="111"/>
      <c r="AK114" s="94"/>
      <c r="AL114" s="94"/>
      <c r="AM114" s="94"/>
      <c r="AN114" s="94"/>
      <c r="AO114" s="94"/>
      <c r="AP114" s="94"/>
      <c r="AQ114" s="94"/>
      <c r="AR114" s="94"/>
      <c r="AS114" s="94"/>
      <c r="AT114" s="94"/>
      <c r="AU114" s="94"/>
      <c r="AV114" s="94"/>
      <c r="AW114" s="94"/>
      <c r="AX114" s="94"/>
      <c r="AY114" s="94"/>
      <c r="AZ114" s="94"/>
      <c r="BA114" s="94"/>
      <c r="BB114" s="94"/>
      <c r="BC114" s="94"/>
    </row>
    <row r="115" spans="25:55" s="141" customFormat="1" x14ac:dyDescent="0.25">
      <c r="Y115" s="109">
        <v>40</v>
      </c>
      <c r="Z115" s="110">
        <f t="shared" si="4"/>
        <v>40</v>
      </c>
      <c r="AA115" s="110"/>
      <c r="AB115" s="110"/>
      <c r="AC115" s="110"/>
      <c r="AD115" s="110"/>
      <c r="AE115" s="110"/>
      <c r="AF115" s="110"/>
      <c r="AG115" s="110"/>
      <c r="AH115" s="110"/>
      <c r="AI115" s="111" t="b">
        <f t="shared" si="5"/>
        <v>1</v>
      </c>
      <c r="AJ115" s="111"/>
      <c r="AK115" s="94"/>
      <c r="AL115" s="94"/>
      <c r="AM115" s="94"/>
      <c r="AN115" s="94"/>
      <c r="AO115" s="94"/>
      <c r="AP115" s="94"/>
      <c r="AQ115" s="94"/>
      <c r="AR115" s="94"/>
      <c r="AS115" s="94"/>
      <c r="AT115" s="94"/>
      <c r="AU115" s="94"/>
      <c r="AV115" s="94"/>
      <c r="AW115" s="94"/>
      <c r="AX115" s="94"/>
      <c r="AY115" s="94"/>
      <c r="AZ115" s="94"/>
      <c r="BA115" s="94"/>
      <c r="BB115" s="94"/>
      <c r="BC115" s="94"/>
    </row>
    <row r="116" spans="25:55" s="141" customFormat="1" x14ac:dyDescent="0.25">
      <c r="Y116" s="109">
        <v>41</v>
      </c>
      <c r="Z116" s="110">
        <f t="shared" si="4"/>
        <v>41</v>
      </c>
      <c r="AA116" s="110"/>
      <c r="AB116" s="110"/>
      <c r="AC116" s="110"/>
      <c r="AD116" s="110"/>
      <c r="AE116" s="110"/>
      <c r="AF116" s="110"/>
      <c r="AG116" s="110"/>
      <c r="AH116" s="110"/>
      <c r="AI116" s="111" t="b">
        <f t="shared" si="5"/>
        <v>1</v>
      </c>
      <c r="AJ116" s="111"/>
      <c r="AK116" s="94"/>
      <c r="AL116" s="94"/>
      <c r="AM116" s="94"/>
      <c r="AN116" s="94"/>
      <c r="AO116" s="94"/>
      <c r="AP116" s="94"/>
      <c r="AQ116" s="94"/>
      <c r="AR116" s="94"/>
      <c r="AS116" s="94"/>
      <c r="AT116" s="94"/>
      <c r="AU116" s="94"/>
      <c r="AV116" s="94"/>
      <c r="AW116" s="94"/>
      <c r="AX116" s="94"/>
      <c r="AY116" s="94"/>
      <c r="AZ116" s="94"/>
      <c r="BA116" s="94"/>
      <c r="BB116" s="94"/>
      <c r="BC116" s="94"/>
    </row>
    <row r="117" spans="25:55" s="141" customFormat="1" x14ac:dyDescent="0.25">
      <c r="Y117" s="109">
        <v>42</v>
      </c>
      <c r="Z117" s="110">
        <f t="shared" si="4"/>
        <v>42</v>
      </c>
      <c r="AA117" s="110"/>
      <c r="AB117" s="110"/>
      <c r="AC117" s="110"/>
      <c r="AD117" s="110"/>
      <c r="AE117" s="110"/>
      <c r="AF117" s="110"/>
      <c r="AG117" s="110"/>
      <c r="AH117" s="110"/>
      <c r="AI117" s="111" t="b">
        <f t="shared" si="5"/>
        <v>1</v>
      </c>
      <c r="AJ117" s="111"/>
      <c r="AK117" s="94"/>
      <c r="AL117" s="94"/>
      <c r="AM117" s="94"/>
      <c r="AN117" s="94"/>
      <c r="AO117" s="94"/>
      <c r="AP117" s="94"/>
      <c r="AQ117" s="94"/>
      <c r="AR117" s="94"/>
      <c r="AS117" s="94"/>
      <c r="AT117" s="94"/>
      <c r="AU117" s="94"/>
      <c r="AV117" s="94"/>
      <c r="AW117" s="94"/>
      <c r="AX117" s="94"/>
      <c r="AY117" s="94"/>
      <c r="AZ117" s="94"/>
      <c r="BA117" s="94"/>
      <c r="BB117" s="94"/>
      <c r="BC117" s="94"/>
    </row>
    <row r="118" spans="25:55" s="141" customFormat="1" x14ac:dyDescent="0.25">
      <c r="Y118" s="109">
        <v>43</v>
      </c>
      <c r="Z118" s="110">
        <f t="shared" si="4"/>
        <v>43</v>
      </c>
      <c r="AA118" s="110"/>
      <c r="AB118" s="110"/>
      <c r="AC118" s="110"/>
      <c r="AD118" s="110"/>
      <c r="AE118" s="110"/>
      <c r="AF118" s="110"/>
      <c r="AG118" s="110"/>
      <c r="AH118" s="110"/>
      <c r="AI118" s="111" t="b">
        <f t="shared" si="5"/>
        <v>1</v>
      </c>
      <c r="AJ118" s="111"/>
      <c r="AK118" s="94"/>
      <c r="AL118" s="94"/>
      <c r="AM118" s="94"/>
      <c r="AN118" s="94"/>
      <c r="AO118" s="94"/>
      <c r="AP118" s="94"/>
      <c r="AQ118" s="94"/>
      <c r="AR118" s="94"/>
      <c r="AS118" s="94"/>
      <c r="AT118" s="94"/>
      <c r="AU118" s="94"/>
      <c r="AV118" s="94"/>
      <c r="AW118" s="94"/>
      <c r="AX118" s="94"/>
      <c r="AY118" s="94"/>
      <c r="AZ118" s="94"/>
      <c r="BA118" s="94"/>
      <c r="BB118" s="94"/>
      <c r="BC118" s="94"/>
    </row>
    <row r="119" spans="25:55" s="141" customFormat="1" x14ac:dyDescent="0.25">
      <c r="Y119" s="109">
        <v>44</v>
      </c>
      <c r="Z119" s="110">
        <f t="shared" si="4"/>
        <v>44</v>
      </c>
      <c r="AA119" s="110"/>
      <c r="AB119" s="110"/>
      <c r="AC119" s="110"/>
      <c r="AD119" s="110"/>
      <c r="AE119" s="110"/>
      <c r="AF119" s="110"/>
      <c r="AG119" s="110"/>
      <c r="AH119" s="110"/>
      <c r="AI119" s="111" t="b">
        <f t="shared" si="5"/>
        <v>1</v>
      </c>
      <c r="AJ119" s="111"/>
      <c r="AK119" s="94"/>
      <c r="AL119" s="94"/>
      <c r="AM119" s="94"/>
      <c r="AN119" s="94"/>
      <c r="AO119" s="94"/>
      <c r="AP119" s="94"/>
      <c r="AQ119" s="94"/>
      <c r="AR119" s="94"/>
      <c r="AS119" s="94"/>
      <c r="AT119" s="94"/>
      <c r="AU119" s="94"/>
      <c r="AV119" s="94"/>
      <c r="AW119" s="94"/>
      <c r="AX119" s="94"/>
      <c r="AY119" s="94"/>
      <c r="AZ119" s="94"/>
      <c r="BA119" s="94"/>
      <c r="BB119" s="94"/>
      <c r="BC119" s="94"/>
    </row>
    <row r="120" spans="25:55" s="141" customFormat="1" x14ac:dyDescent="0.25">
      <c r="Y120" s="109">
        <v>45</v>
      </c>
      <c r="Z120" s="110">
        <f t="shared" si="4"/>
        <v>45</v>
      </c>
      <c r="AA120" s="110"/>
      <c r="AB120" s="110"/>
      <c r="AC120" s="110"/>
      <c r="AD120" s="110"/>
      <c r="AE120" s="110"/>
      <c r="AF120" s="110"/>
      <c r="AG120" s="110"/>
      <c r="AH120" s="110"/>
      <c r="AI120" s="111" t="b">
        <f t="shared" si="5"/>
        <v>1</v>
      </c>
      <c r="AJ120" s="111"/>
      <c r="AK120" s="94"/>
      <c r="AL120" s="94"/>
      <c r="AM120" s="94"/>
      <c r="AN120" s="94"/>
      <c r="AO120" s="94"/>
      <c r="AP120" s="94"/>
      <c r="AQ120" s="94"/>
      <c r="AR120" s="94"/>
      <c r="AS120" s="94"/>
      <c r="AT120" s="94"/>
      <c r="AU120" s="94"/>
      <c r="AV120" s="94"/>
      <c r="AW120" s="94"/>
      <c r="AX120" s="94"/>
      <c r="AY120" s="94"/>
      <c r="AZ120" s="94"/>
      <c r="BA120" s="94"/>
      <c r="BB120" s="94"/>
      <c r="BC120" s="94"/>
    </row>
    <row r="121" spans="25:55" s="141" customFormat="1" x14ac:dyDescent="0.25">
      <c r="Y121" s="109">
        <v>46</v>
      </c>
      <c r="Z121" s="110">
        <f t="shared" si="4"/>
        <v>46</v>
      </c>
      <c r="AA121" s="110"/>
      <c r="AB121" s="110"/>
      <c r="AC121" s="110"/>
      <c r="AD121" s="110"/>
      <c r="AE121" s="110"/>
      <c r="AF121" s="110"/>
      <c r="AG121" s="110"/>
      <c r="AH121" s="110"/>
      <c r="AI121" s="111" t="b">
        <f t="shared" si="5"/>
        <v>1</v>
      </c>
      <c r="AJ121" s="111"/>
      <c r="AK121" s="94"/>
      <c r="AL121" s="94"/>
      <c r="AM121" s="94"/>
      <c r="AN121" s="94"/>
      <c r="AO121" s="94"/>
      <c r="AP121" s="94"/>
      <c r="AQ121" s="94"/>
      <c r="AR121" s="94"/>
      <c r="AS121" s="94"/>
      <c r="AT121" s="94"/>
      <c r="AU121" s="94"/>
      <c r="AV121" s="94"/>
      <c r="AW121" s="94"/>
      <c r="AX121" s="94"/>
      <c r="AY121" s="94"/>
      <c r="AZ121" s="94"/>
      <c r="BA121" s="94"/>
      <c r="BB121" s="94"/>
      <c r="BC121" s="94"/>
    </row>
    <row r="122" spans="25:55" s="141" customFormat="1" x14ac:dyDescent="0.25">
      <c r="Y122" s="109">
        <v>47</v>
      </c>
      <c r="Z122" s="110">
        <f t="shared" si="4"/>
        <v>47</v>
      </c>
      <c r="AA122" s="110"/>
      <c r="AB122" s="110"/>
      <c r="AC122" s="110"/>
      <c r="AD122" s="110"/>
      <c r="AE122" s="110"/>
      <c r="AF122" s="110"/>
      <c r="AG122" s="110"/>
      <c r="AH122" s="110"/>
      <c r="AI122" s="111" t="b">
        <f t="shared" si="5"/>
        <v>1</v>
      </c>
      <c r="AJ122" s="111"/>
      <c r="AK122" s="94"/>
      <c r="AL122" s="94"/>
      <c r="AM122" s="94"/>
      <c r="AN122" s="94"/>
      <c r="AO122" s="94"/>
      <c r="AP122" s="94"/>
      <c r="AQ122" s="94"/>
      <c r="AR122" s="94"/>
      <c r="AS122" s="94"/>
      <c r="AT122" s="94"/>
      <c r="AU122" s="94"/>
      <c r="AV122" s="94"/>
      <c r="AW122" s="94"/>
      <c r="AX122" s="94"/>
      <c r="AY122" s="94"/>
      <c r="AZ122" s="94"/>
      <c r="BA122" s="94"/>
      <c r="BB122" s="94"/>
      <c r="BC122" s="94"/>
    </row>
    <row r="123" spans="25:55" s="141" customFormat="1" x14ac:dyDescent="0.25">
      <c r="Y123" s="109">
        <v>48</v>
      </c>
      <c r="Z123" s="110">
        <f t="shared" si="4"/>
        <v>48</v>
      </c>
      <c r="AA123" s="110"/>
      <c r="AB123" s="110"/>
      <c r="AC123" s="110"/>
      <c r="AD123" s="110"/>
      <c r="AE123" s="110"/>
      <c r="AF123" s="110"/>
      <c r="AG123" s="110"/>
      <c r="AH123" s="110"/>
      <c r="AI123" s="111" t="b">
        <f t="shared" si="5"/>
        <v>1</v>
      </c>
      <c r="AJ123" s="111"/>
      <c r="AK123" s="94"/>
      <c r="AL123" s="94"/>
      <c r="AM123" s="94"/>
      <c r="AN123" s="94"/>
      <c r="AO123" s="94"/>
      <c r="AP123" s="94"/>
      <c r="AQ123" s="94"/>
      <c r="AR123" s="94"/>
      <c r="AS123" s="94"/>
      <c r="AT123" s="94"/>
      <c r="AU123" s="94"/>
      <c r="AV123" s="94"/>
      <c r="AW123" s="94"/>
      <c r="AX123" s="94"/>
      <c r="AY123" s="94"/>
      <c r="AZ123" s="94"/>
      <c r="BA123" s="94"/>
      <c r="BB123" s="94"/>
      <c r="BC123" s="94"/>
    </row>
    <row r="124" spans="25:55" s="141" customFormat="1" x14ac:dyDescent="0.25">
      <c r="Y124" s="109">
        <v>49</v>
      </c>
      <c r="Z124" s="110">
        <f t="shared" si="4"/>
        <v>49</v>
      </c>
      <c r="AA124" s="110"/>
      <c r="AB124" s="110"/>
      <c r="AC124" s="110"/>
      <c r="AD124" s="110"/>
      <c r="AE124" s="110"/>
      <c r="AF124" s="110"/>
      <c r="AG124" s="110"/>
      <c r="AH124" s="110"/>
      <c r="AI124" s="111" t="b">
        <f t="shared" si="5"/>
        <v>1</v>
      </c>
      <c r="AJ124" s="111"/>
      <c r="AK124" s="94"/>
      <c r="AL124" s="94"/>
      <c r="AM124" s="94"/>
      <c r="AN124" s="94"/>
      <c r="AO124" s="94"/>
      <c r="AP124" s="94"/>
      <c r="AQ124" s="94"/>
      <c r="AR124" s="94"/>
      <c r="AS124" s="94"/>
      <c r="AT124" s="94"/>
      <c r="AU124" s="94"/>
      <c r="AV124" s="94"/>
      <c r="AW124" s="94"/>
      <c r="AX124" s="94"/>
      <c r="AY124" s="94"/>
      <c r="AZ124" s="94"/>
      <c r="BA124" s="94"/>
      <c r="BB124" s="94"/>
      <c r="BC124" s="94"/>
    </row>
    <row r="125" spans="25:55" s="141" customFormat="1" x14ac:dyDescent="0.25">
      <c r="Y125" s="109">
        <v>50</v>
      </c>
      <c r="Z125" s="110">
        <f t="shared" si="4"/>
        <v>50</v>
      </c>
      <c r="AA125" s="110"/>
      <c r="AB125" s="110"/>
      <c r="AC125" s="110"/>
      <c r="AD125" s="110"/>
      <c r="AE125" s="110"/>
      <c r="AF125" s="110"/>
      <c r="AG125" s="110"/>
      <c r="AH125" s="110"/>
      <c r="AI125" s="111" t="b">
        <f t="shared" si="5"/>
        <v>1</v>
      </c>
      <c r="AJ125" s="111"/>
      <c r="AK125" s="94"/>
      <c r="AL125" s="94"/>
      <c r="AM125" s="94"/>
      <c r="AN125" s="94"/>
      <c r="AO125" s="94"/>
      <c r="AP125" s="94"/>
      <c r="AQ125" s="94"/>
      <c r="AR125" s="94"/>
      <c r="AS125" s="94"/>
      <c r="AT125" s="94"/>
      <c r="AU125" s="94"/>
      <c r="AV125" s="94"/>
      <c r="AW125" s="94"/>
      <c r="AX125" s="94"/>
      <c r="AY125" s="94"/>
      <c r="AZ125" s="94"/>
      <c r="BA125" s="94"/>
      <c r="BB125" s="94"/>
      <c r="BC125" s="94"/>
    </row>
    <row r="126" spans="25:55" s="141" customFormat="1" x14ac:dyDescent="0.25">
      <c r="Y126" s="109">
        <v>51</v>
      </c>
      <c r="Z126" s="110">
        <f t="shared" si="4"/>
        <v>51</v>
      </c>
      <c r="AA126" s="110"/>
      <c r="AB126" s="110"/>
      <c r="AC126" s="110"/>
      <c r="AD126" s="110"/>
      <c r="AE126" s="110"/>
      <c r="AF126" s="110"/>
      <c r="AG126" s="110"/>
      <c r="AH126" s="110"/>
      <c r="AI126" s="111" t="b">
        <f t="shared" si="5"/>
        <v>1</v>
      </c>
      <c r="AJ126" s="111"/>
      <c r="AK126" s="94"/>
      <c r="AL126" s="94"/>
      <c r="AM126" s="94"/>
      <c r="AN126" s="94"/>
      <c r="AO126" s="94"/>
      <c r="AP126" s="94"/>
      <c r="AQ126" s="94"/>
      <c r="AR126" s="94"/>
      <c r="AS126" s="94"/>
      <c r="AT126" s="94"/>
      <c r="AU126" s="94"/>
      <c r="AV126" s="94"/>
      <c r="AW126" s="94"/>
      <c r="AX126" s="94"/>
      <c r="AY126" s="94"/>
      <c r="AZ126" s="94"/>
      <c r="BA126" s="94"/>
      <c r="BB126" s="94"/>
      <c r="BC126" s="94"/>
    </row>
    <row r="127" spans="25:55" s="141" customFormat="1" x14ac:dyDescent="0.25">
      <c r="Y127" s="109">
        <v>52</v>
      </c>
      <c r="Z127" s="110">
        <f t="shared" si="4"/>
        <v>52</v>
      </c>
      <c r="AA127" s="110"/>
      <c r="AB127" s="110"/>
      <c r="AC127" s="110"/>
      <c r="AD127" s="110"/>
      <c r="AE127" s="110"/>
      <c r="AF127" s="110"/>
      <c r="AG127" s="110"/>
      <c r="AH127" s="110"/>
      <c r="AI127" s="111" t="b">
        <f t="shared" si="5"/>
        <v>1</v>
      </c>
      <c r="AJ127" s="111"/>
      <c r="AK127" s="94"/>
      <c r="AL127" s="94"/>
      <c r="AM127" s="94"/>
      <c r="AN127" s="94"/>
      <c r="AO127" s="94"/>
      <c r="AP127" s="94"/>
      <c r="AQ127" s="94"/>
      <c r="AR127" s="94"/>
      <c r="AS127" s="94"/>
      <c r="AT127" s="94"/>
      <c r="AU127" s="94"/>
      <c r="AV127" s="94"/>
      <c r="AW127" s="94"/>
      <c r="AX127" s="94"/>
      <c r="AY127" s="94"/>
      <c r="AZ127" s="94"/>
      <c r="BA127" s="94"/>
      <c r="BB127" s="94"/>
      <c r="BC127" s="94"/>
    </row>
    <row r="128" spans="25:55" s="141" customFormat="1" x14ac:dyDescent="0.25">
      <c r="Y128" s="109">
        <v>53</v>
      </c>
      <c r="Z128" s="110">
        <f t="shared" si="4"/>
        <v>53</v>
      </c>
      <c r="AA128" s="110"/>
      <c r="AB128" s="110"/>
      <c r="AC128" s="110"/>
      <c r="AD128" s="110"/>
      <c r="AE128" s="110"/>
      <c r="AF128" s="110"/>
      <c r="AG128" s="110"/>
      <c r="AH128" s="110"/>
      <c r="AI128" s="111" t="b">
        <f t="shared" si="5"/>
        <v>1</v>
      </c>
      <c r="AJ128" s="111"/>
      <c r="AK128" s="94"/>
      <c r="AL128" s="94"/>
      <c r="AM128" s="94"/>
      <c r="AN128" s="94"/>
      <c r="AO128" s="94"/>
      <c r="AP128" s="94"/>
      <c r="AQ128" s="94"/>
      <c r="AR128" s="94"/>
      <c r="AS128" s="94"/>
      <c r="AT128" s="94"/>
      <c r="AU128" s="94"/>
      <c r="AV128" s="94"/>
      <c r="AW128" s="94"/>
      <c r="AX128" s="94"/>
      <c r="AY128" s="94"/>
      <c r="AZ128" s="94"/>
      <c r="BA128" s="94"/>
      <c r="BB128" s="94"/>
      <c r="BC128" s="94"/>
    </row>
    <row r="129" spans="25:55" s="141" customFormat="1" x14ac:dyDescent="0.25">
      <c r="Y129" s="109">
        <v>54</v>
      </c>
      <c r="Z129" s="110">
        <f t="shared" si="4"/>
        <v>54</v>
      </c>
      <c r="AA129" s="110"/>
      <c r="AB129" s="110"/>
      <c r="AC129" s="110"/>
      <c r="AD129" s="110"/>
      <c r="AE129" s="110"/>
      <c r="AF129" s="110"/>
      <c r="AG129" s="110"/>
      <c r="AH129" s="110"/>
      <c r="AI129" s="111" t="b">
        <f t="shared" si="5"/>
        <v>1</v>
      </c>
      <c r="AJ129" s="111"/>
      <c r="AK129" s="94"/>
      <c r="AL129" s="94"/>
      <c r="AM129" s="94"/>
      <c r="AN129" s="94"/>
      <c r="AO129" s="94"/>
      <c r="AP129" s="94"/>
      <c r="AQ129" s="94"/>
      <c r="AR129" s="94"/>
      <c r="AS129" s="94"/>
      <c r="AT129" s="94"/>
      <c r="AU129" s="94"/>
      <c r="AV129" s="94"/>
      <c r="AW129" s="94"/>
      <c r="AX129" s="94"/>
      <c r="AY129" s="94"/>
      <c r="AZ129" s="94"/>
      <c r="BA129" s="94"/>
      <c r="BB129" s="94"/>
      <c r="BC129" s="94"/>
    </row>
    <row r="130" spans="25:55" s="141" customFormat="1" x14ac:dyDescent="0.25">
      <c r="Y130" s="109">
        <v>55</v>
      </c>
      <c r="Z130" s="110">
        <f t="shared" si="4"/>
        <v>55</v>
      </c>
      <c r="AA130" s="110"/>
      <c r="AB130" s="110"/>
      <c r="AC130" s="110"/>
      <c r="AD130" s="110"/>
      <c r="AE130" s="110"/>
      <c r="AF130" s="110"/>
      <c r="AG130" s="110"/>
      <c r="AH130" s="110"/>
      <c r="AI130" s="111" t="b">
        <f t="shared" si="5"/>
        <v>1</v>
      </c>
      <c r="AJ130" s="111"/>
      <c r="AK130" s="94"/>
      <c r="AL130" s="94"/>
      <c r="AM130" s="94"/>
      <c r="AN130" s="94"/>
      <c r="AO130" s="94"/>
      <c r="AP130" s="94"/>
      <c r="AQ130" s="94"/>
      <c r="AR130" s="94"/>
      <c r="AS130" s="94"/>
      <c r="AT130" s="94"/>
      <c r="AU130" s="94"/>
      <c r="AV130" s="94"/>
      <c r="AW130" s="94"/>
      <c r="AX130" s="94"/>
      <c r="AY130" s="94"/>
      <c r="AZ130" s="94"/>
      <c r="BA130" s="94"/>
      <c r="BB130" s="94"/>
      <c r="BC130" s="94"/>
    </row>
    <row r="131" spans="25:55" s="141" customFormat="1" x14ac:dyDescent="0.25">
      <c r="Y131" s="109">
        <v>56</v>
      </c>
      <c r="Z131" s="110">
        <f t="shared" si="4"/>
        <v>56</v>
      </c>
      <c r="AA131" s="110"/>
      <c r="AB131" s="110"/>
      <c r="AC131" s="110"/>
      <c r="AD131" s="110"/>
      <c r="AE131" s="110"/>
      <c r="AF131" s="110"/>
      <c r="AG131" s="110"/>
      <c r="AH131" s="110"/>
      <c r="AI131" s="111" t="b">
        <f t="shared" si="5"/>
        <v>1</v>
      </c>
      <c r="AJ131" s="111"/>
      <c r="AK131" s="94"/>
      <c r="AL131" s="94"/>
      <c r="AM131" s="94"/>
      <c r="AN131" s="94"/>
      <c r="AO131" s="94"/>
      <c r="AP131" s="94"/>
      <c r="AQ131" s="94"/>
      <c r="AR131" s="94"/>
      <c r="AS131" s="94"/>
      <c r="AT131" s="94"/>
      <c r="AU131" s="94"/>
      <c r="AV131" s="94"/>
      <c r="AW131" s="94"/>
      <c r="AX131" s="94"/>
      <c r="AY131" s="94"/>
      <c r="AZ131" s="94"/>
      <c r="BA131" s="94"/>
      <c r="BB131" s="94"/>
      <c r="BC131" s="94"/>
    </row>
    <row r="132" spans="25:55" s="141" customFormat="1" x14ac:dyDescent="0.25">
      <c r="Y132" s="109">
        <v>57</v>
      </c>
      <c r="Z132" s="110">
        <f t="shared" si="4"/>
        <v>57</v>
      </c>
      <c r="AA132" s="110"/>
      <c r="AB132" s="110"/>
      <c r="AC132" s="110"/>
      <c r="AD132" s="110"/>
      <c r="AE132" s="110"/>
      <c r="AF132" s="110"/>
      <c r="AG132" s="110"/>
      <c r="AH132" s="110"/>
      <c r="AI132" s="111" t="b">
        <f t="shared" si="5"/>
        <v>1</v>
      </c>
      <c r="AJ132" s="111"/>
      <c r="AK132" s="94"/>
      <c r="AL132" s="94"/>
      <c r="AM132" s="94"/>
      <c r="AN132" s="94"/>
      <c r="AO132" s="94"/>
      <c r="AP132" s="94"/>
      <c r="AQ132" s="94"/>
      <c r="AR132" s="94"/>
      <c r="AS132" s="94"/>
      <c r="AT132" s="94"/>
      <c r="AU132" s="94"/>
      <c r="AV132" s="94"/>
      <c r="AW132" s="94"/>
      <c r="AX132" s="94"/>
      <c r="AY132" s="94"/>
      <c r="AZ132" s="94"/>
      <c r="BA132" s="94"/>
      <c r="BB132" s="94"/>
      <c r="BC132" s="94"/>
    </row>
    <row r="133" spans="25:55" s="141" customFormat="1" x14ac:dyDescent="0.25">
      <c r="Y133" s="109">
        <v>58</v>
      </c>
      <c r="Z133" s="110">
        <f t="shared" si="4"/>
        <v>58</v>
      </c>
      <c r="AA133" s="110"/>
      <c r="AB133" s="110"/>
      <c r="AC133" s="110"/>
      <c r="AD133" s="110"/>
      <c r="AE133" s="110"/>
      <c r="AF133" s="110"/>
      <c r="AG133" s="110"/>
      <c r="AH133" s="110"/>
      <c r="AI133" s="111" t="b">
        <f t="shared" si="5"/>
        <v>1</v>
      </c>
      <c r="AJ133" s="111"/>
      <c r="AK133" s="94"/>
      <c r="AL133" s="94"/>
      <c r="AM133" s="94"/>
      <c r="AN133" s="94"/>
      <c r="AO133" s="94"/>
      <c r="AP133" s="94"/>
      <c r="AQ133" s="94"/>
      <c r="AR133" s="94"/>
      <c r="AS133" s="94"/>
      <c r="AT133" s="94"/>
      <c r="AU133" s="94"/>
      <c r="AV133" s="94"/>
      <c r="AW133" s="94"/>
      <c r="AX133" s="94"/>
      <c r="AY133" s="94"/>
      <c r="AZ133" s="94"/>
      <c r="BA133" s="94"/>
      <c r="BB133" s="94"/>
      <c r="BC133" s="94"/>
    </row>
    <row r="134" spans="25:55" s="141" customFormat="1" x14ac:dyDescent="0.25">
      <c r="Y134" s="112">
        <v>59</v>
      </c>
      <c r="Z134" s="110">
        <f t="shared" si="4"/>
        <v>59</v>
      </c>
      <c r="AA134" s="113"/>
      <c r="AB134" s="113"/>
      <c r="AC134" s="113"/>
      <c r="AD134" s="113"/>
      <c r="AE134" s="113"/>
      <c r="AF134" s="113"/>
      <c r="AG134" s="113"/>
      <c r="AH134" s="113"/>
      <c r="AI134" s="114" t="b">
        <f t="shared" si="5"/>
        <v>1</v>
      </c>
      <c r="AJ134" s="111"/>
      <c r="AK134" s="94"/>
      <c r="AL134" s="94"/>
      <c r="AM134" s="94"/>
      <c r="AN134" s="94"/>
      <c r="AO134" s="94"/>
      <c r="AP134" s="94"/>
      <c r="AQ134" s="94"/>
      <c r="AR134" s="94"/>
      <c r="AS134" s="94"/>
      <c r="AT134" s="94"/>
      <c r="AU134" s="94"/>
      <c r="AV134" s="94"/>
      <c r="AW134" s="94"/>
      <c r="AX134" s="94"/>
      <c r="AY134" s="94"/>
      <c r="AZ134" s="94"/>
      <c r="BA134" s="94"/>
      <c r="BB134" s="94"/>
      <c r="BC134" s="94"/>
    </row>
    <row r="135" spans="25:55" s="141" customFormat="1" x14ac:dyDescent="0.25">
      <c r="Y135" s="109">
        <v>60</v>
      </c>
      <c r="Z135" s="115">
        <f>ROUND(Y135/AA$75,0)</f>
        <v>30</v>
      </c>
      <c r="AA135" s="115">
        <f t="shared" ref="AA135:AA164" si="6">ROUND(Y135/AA$75,0)</f>
        <v>30</v>
      </c>
      <c r="AB135" s="115"/>
      <c r="AC135" s="115"/>
      <c r="AD135" s="115"/>
      <c r="AE135" s="115"/>
      <c r="AF135" s="115"/>
      <c r="AG135" s="115"/>
      <c r="AH135" s="115"/>
      <c r="AI135" s="111" t="b">
        <f>ROUND(Z135,0)+AA135=Y135</f>
        <v>1</v>
      </c>
      <c r="AJ135" s="116"/>
      <c r="AK135" s="94"/>
      <c r="AL135" s="94"/>
      <c r="AM135" s="94"/>
      <c r="AN135" s="94"/>
      <c r="AO135" s="94"/>
      <c r="AP135" s="94"/>
      <c r="AQ135" s="94"/>
      <c r="AR135" s="94"/>
      <c r="AS135" s="94"/>
      <c r="AT135" s="94"/>
      <c r="AU135" s="94"/>
      <c r="AV135" s="94"/>
      <c r="AW135" s="94"/>
      <c r="AX135" s="94"/>
      <c r="AY135" s="94"/>
      <c r="AZ135" s="94"/>
      <c r="BA135" s="94"/>
      <c r="BB135" s="94"/>
      <c r="BC135" s="94"/>
    </row>
    <row r="136" spans="25:55" s="141" customFormat="1" x14ac:dyDescent="0.25">
      <c r="Y136" s="109">
        <v>61</v>
      </c>
      <c r="Z136" s="115">
        <v>30</v>
      </c>
      <c r="AA136" s="115">
        <f t="shared" si="6"/>
        <v>31</v>
      </c>
      <c r="AB136" s="115"/>
      <c r="AC136" s="115"/>
      <c r="AD136" s="115"/>
      <c r="AE136" s="115"/>
      <c r="AF136" s="115"/>
      <c r="AG136" s="115"/>
      <c r="AH136" s="115"/>
      <c r="AI136" s="111" t="b">
        <f t="shared" ref="AI136:AI164" si="7">ROUND(Z136,0)+AA136=Y136</f>
        <v>1</v>
      </c>
      <c r="AJ136" s="116"/>
      <c r="AK136" s="94"/>
      <c r="AL136" s="94"/>
      <c r="AM136" s="94"/>
      <c r="AN136" s="94"/>
      <c r="AO136" s="94"/>
      <c r="AP136" s="94"/>
      <c r="AQ136" s="94"/>
      <c r="AR136" s="94"/>
      <c r="AS136" s="94"/>
      <c r="AT136" s="94"/>
      <c r="AU136" s="94"/>
      <c r="AV136" s="94"/>
      <c r="AW136" s="94"/>
      <c r="AX136" s="94"/>
      <c r="AY136" s="94"/>
      <c r="AZ136" s="94"/>
      <c r="BA136" s="94"/>
      <c r="BB136" s="94"/>
      <c r="BC136" s="94"/>
    </row>
    <row r="137" spans="25:55" s="141" customFormat="1" x14ac:dyDescent="0.25">
      <c r="Y137" s="109">
        <v>62</v>
      </c>
      <c r="Z137" s="115">
        <f>ROUND(Y137/AA$75,0)</f>
        <v>31</v>
      </c>
      <c r="AA137" s="115">
        <f t="shared" si="6"/>
        <v>31</v>
      </c>
      <c r="AB137" s="115"/>
      <c r="AC137" s="115"/>
      <c r="AD137" s="115"/>
      <c r="AE137" s="115"/>
      <c r="AF137" s="115"/>
      <c r="AG137" s="115"/>
      <c r="AH137" s="115"/>
      <c r="AI137" s="111" t="b">
        <f t="shared" si="7"/>
        <v>1</v>
      </c>
      <c r="AJ137" s="116"/>
      <c r="AK137" s="94"/>
      <c r="AL137" s="94"/>
      <c r="AM137" s="94"/>
      <c r="AN137" s="94"/>
      <c r="AO137" s="94"/>
      <c r="AP137" s="94"/>
      <c r="AQ137" s="94"/>
      <c r="AR137" s="94"/>
      <c r="AS137" s="94"/>
      <c r="AT137" s="94"/>
      <c r="AU137" s="94"/>
      <c r="AV137" s="94"/>
      <c r="AW137" s="94"/>
      <c r="AX137" s="94"/>
      <c r="AY137" s="94"/>
      <c r="AZ137" s="94"/>
      <c r="BA137" s="94"/>
      <c r="BB137" s="94"/>
      <c r="BC137" s="94"/>
    </row>
    <row r="138" spans="25:55" s="141" customFormat="1" x14ac:dyDescent="0.25">
      <c r="Y138" s="109">
        <v>63</v>
      </c>
      <c r="Z138" s="115">
        <v>31</v>
      </c>
      <c r="AA138" s="115">
        <f t="shared" si="6"/>
        <v>32</v>
      </c>
      <c r="AB138" s="115"/>
      <c r="AC138" s="115"/>
      <c r="AD138" s="115"/>
      <c r="AE138" s="115"/>
      <c r="AF138" s="115"/>
      <c r="AG138" s="115"/>
      <c r="AH138" s="115"/>
      <c r="AI138" s="111" t="b">
        <f t="shared" si="7"/>
        <v>1</v>
      </c>
      <c r="AJ138" s="116"/>
      <c r="AK138" s="94"/>
      <c r="AL138" s="94"/>
      <c r="AM138" s="94"/>
      <c r="AN138" s="94"/>
      <c r="AO138" s="94"/>
      <c r="AP138" s="94"/>
      <c r="AQ138" s="94"/>
      <c r="AR138" s="94"/>
      <c r="AS138" s="94"/>
      <c r="AT138" s="94"/>
      <c r="AU138" s="94"/>
      <c r="AV138" s="94"/>
      <c r="AW138" s="94"/>
      <c r="AX138" s="94"/>
      <c r="AY138" s="94"/>
      <c r="AZ138" s="94"/>
      <c r="BA138" s="94"/>
      <c r="BB138" s="94"/>
      <c r="BC138" s="94"/>
    </row>
    <row r="139" spans="25:55" s="141" customFormat="1" x14ac:dyDescent="0.25">
      <c r="Y139" s="109">
        <v>64</v>
      </c>
      <c r="Z139" s="115">
        <f>ROUND(Y139/AA$75,0)</f>
        <v>32</v>
      </c>
      <c r="AA139" s="115">
        <f t="shared" si="6"/>
        <v>32</v>
      </c>
      <c r="AB139" s="115"/>
      <c r="AC139" s="115"/>
      <c r="AD139" s="115"/>
      <c r="AE139" s="115"/>
      <c r="AF139" s="115"/>
      <c r="AG139" s="115"/>
      <c r="AH139" s="115"/>
      <c r="AI139" s="111" t="b">
        <f t="shared" si="7"/>
        <v>1</v>
      </c>
      <c r="AJ139" s="116"/>
      <c r="AK139" s="94"/>
      <c r="AL139" s="94"/>
      <c r="AM139" s="94"/>
      <c r="AN139" s="94"/>
      <c r="AO139" s="94"/>
      <c r="AP139" s="94"/>
      <c r="AQ139" s="94"/>
      <c r="AR139" s="94"/>
      <c r="AS139" s="94"/>
      <c r="AT139" s="94"/>
      <c r="AU139" s="94"/>
      <c r="AV139" s="94"/>
      <c r="AW139" s="94"/>
      <c r="AX139" s="94"/>
      <c r="AY139" s="94"/>
      <c r="AZ139" s="94"/>
      <c r="BA139" s="94"/>
      <c r="BB139" s="94"/>
      <c r="BC139" s="94"/>
    </row>
    <row r="140" spans="25:55" s="141" customFormat="1" x14ac:dyDescent="0.25">
      <c r="Y140" s="109">
        <v>65</v>
      </c>
      <c r="Z140" s="115">
        <v>32</v>
      </c>
      <c r="AA140" s="115">
        <f t="shared" si="6"/>
        <v>33</v>
      </c>
      <c r="AB140" s="115"/>
      <c r="AC140" s="115"/>
      <c r="AD140" s="115"/>
      <c r="AE140" s="115"/>
      <c r="AF140" s="115"/>
      <c r="AG140" s="115"/>
      <c r="AH140" s="115"/>
      <c r="AI140" s="111" t="b">
        <f t="shared" si="7"/>
        <v>1</v>
      </c>
      <c r="AJ140" s="116"/>
      <c r="AK140" s="94"/>
      <c r="AL140" s="94"/>
      <c r="AM140" s="94"/>
      <c r="AN140" s="94"/>
      <c r="AO140" s="94"/>
      <c r="AP140" s="94"/>
      <c r="AQ140" s="94"/>
      <c r="AR140" s="94"/>
      <c r="AS140" s="94"/>
      <c r="AT140" s="94"/>
      <c r="AU140" s="94"/>
      <c r="AV140" s="94"/>
      <c r="AW140" s="94"/>
      <c r="AX140" s="94"/>
      <c r="AY140" s="94"/>
      <c r="AZ140" s="94"/>
      <c r="BA140" s="94"/>
      <c r="BB140" s="94"/>
      <c r="BC140" s="94"/>
    </row>
    <row r="141" spans="25:55" s="141" customFormat="1" x14ac:dyDescent="0.25">
      <c r="Y141" s="109">
        <v>66</v>
      </c>
      <c r="Z141" s="115">
        <f>ROUND(Y141/AA$75,0)</f>
        <v>33</v>
      </c>
      <c r="AA141" s="115">
        <f t="shared" si="6"/>
        <v>33</v>
      </c>
      <c r="AB141" s="115"/>
      <c r="AC141" s="115"/>
      <c r="AD141" s="115"/>
      <c r="AE141" s="115"/>
      <c r="AF141" s="115"/>
      <c r="AG141" s="115"/>
      <c r="AH141" s="115"/>
      <c r="AI141" s="111" t="b">
        <f t="shared" si="7"/>
        <v>1</v>
      </c>
      <c r="AJ141" s="116"/>
      <c r="AK141" s="94"/>
      <c r="AL141" s="94"/>
      <c r="AM141" s="94"/>
      <c r="AN141" s="94"/>
      <c r="AO141" s="94"/>
      <c r="AP141" s="94"/>
      <c r="AQ141" s="94"/>
      <c r="AR141" s="94"/>
      <c r="AS141" s="94"/>
      <c r="AT141" s="94"/>
      <c r="AU141" s="94"/>
      <c r="AV141" s="94"/>
      <c r="AW141" s="94"/>
      <c r="AX141" s="94"/>
      <c r="AY141" s="94"/>
      <c r="AZ141" s="94"/>
      <c r="BA141" s="94"/>
      <c r="BB141" s="94"/>
      <c r="BC141" s="94"/>
    </row>
    <row r="142" spans="25:55" s="141" customFormat="1" x14ac:dyDescent="0.25">
      <c r="Y142" s="109">
        <v>67</v>
      </c>
      <c r="Z142" s="115">
        <v>33</v>
      </c>
      <c r="AA142" s="115">
        <f t="shared" si="6"/>
        <v>34</v>
      </c>
      <c r="AB142" s="115"/>
      <c r="AC142" s="115"/>
      <c r="AD142" s="115"/>
      <c r="AE142" s="115"/>
      <c r="AF142" s="115"/>
      <c r="AG142" s="115"/>
      <c r="AH142" s="115"/>
      <c r="AI142" s="111" t="b">
        <f t="shared" si="7"/>
        <v>1</v>
      </c>
      <c r="AJ142" s="116"/>
      <c r="AK142" s="94"/>
      <c r="AL142" s="94"/>
      <c r="AM142" s="94"/>
      <c r="AN142" s="94"/>
      <c r="AO142" s="94"/>
      <c r="AP142" s="94"/>
      <c r="AQ142" s="94"/>
      <c r="AR142" s="94"/>
      <c r="AS142" s="94"/>
      <c r="AT142" s="94"/>
      <c r="AU142" s="94"/>
      <c r="AV142" s="94"/>
      <c r="AW142" s="94"/>
      <c r="AX142" s="94"/>
      <c r="AY142" s="94"/>
      <c r="AZ142" s="94"/>
      <c r="BA142" s="94"/>
      <c r="BB142" s="94"/>
      <c r="BC142" s="94"/>
    </row>
    <row r="143" spans="25:55" s="141" customFormat="1" x14ac:dyDescent="0.25">
      <c r="Y143" s="109">
        <v>68</v>
      </c>
      <c r="Z143" s="115">
        <f>ROUND(Y143/AA$75,0)</f>
        <v>34</v>
      </c>
      <c r="AA143" s="115">
        <f t="shared" si="6"/>
        <v>34</v>
      </c>
      <c r="AB143" s="115"/>
      <c r="AC143" s="115"/>
      <c r="AD143" s="115"/>
      <c r="AE143" s="115"/>
      <c r="AF143" s="115"/>
      <c r="AG143" s="115"/>
      <c r="AH143" s="115"/>
      <c r="AI143" s="111" t="b">
        <f t="shared" si="7"/>
        <v>1</v>
      </c>
      <c r="AJ143" s="116"/>
      <c r="AK143" s="94"/>
      <c r="AL143" s="94"/>
      <c r="AM143" s="94"/>
      <c r="AN143" s="94"/>
      <c r="AO143" s="94"/>
      <c r="AP143" s="94"/>
      <c r="AQ143" s="94"/>
      <c r="AR143" s="94"/>
      <c r="AS143" s="94"/>
      <c r="AT143" s="94"/>
      <c r="AU143" s="94"/>
      <c r="AV143" s="94"/>
      <c r="AW143" s="94"/>
      <c r="AX143" s="94"/>
      <c r="AY143" s="94"/>
      <c r="AZ143" s="94"/>
      <c r="BA143" s="94"/>
      <c r="BB143" s="94"/>
      <c r="BC143" s="94"/>
    </row>
    <row r="144" spans="25:55" s="141" customFormat="1" x14ac:dyDescent="0.25">
      <c r="Y144" s="109">
        <v>69</v>
      </c>
      <c r="Z144" s="115">
        <v>34</v>
      </c>
      <c r="AA144" s="115">
        <f t="shared" si="6"/>
        <v>35</v>
      </c>
      <c r="AB144" s="115"/>
      <c r="AC144" s="115"/>
      <c r="AD144" s="115"/>
      <c r="AE144" s="115"/>
      <c r="AF144" s="115"/>
      <c r="AG144" s="115"/>
      <c r="AH144" s="115"/>
      <c r="AI144" s="111" t="b">
        <f t="shared" si="7"/>
        <v>1</v>
      </c>
      <c r="AJ144" s="116"/>
      <c r="AK144" s="94"/>
      <c r="AL144" s="94"/>
      <c r="AM144" s="94"/>
      <c r="AN144" s="94"/>
      <c r="AO144" s="94"/>
      <c r="AP144" s="94"/>
      <c r="AQ144" s="94"/>
      <c r="AR144" s="94"/>
      <c r="AS144" s="94"/>
      <c r="AT144" s="94"/>
      <c r="AU144" s="94"/>
      <c r="AV144" s="94"/>
      <c r="AW144" s="94"/>
      <c r="AX144" s="94"/>
      <c r="AY144" s="94"/>
      <c r="AZ144" s="94"/>
      <c r="BA144" s="94"/>
      <c r="BB144" s="94"/>
      <c r="BC144" s="94"/>
    </row>
    <row r="145" spans="25:55" s="141" customFormat="1" x14ac:dyDescent="0.25">
      <c r="Y145" s="109">
        <v>70</v>
      </c>
      <c r="Z145" s="115">
        <f>ROUND(Y145/AA$75,0)</f>
        <v>35</v>
      </c>
      <c r="AA145" s="115">
        <f t="shared" si="6"/>
        <v>35</v>
      </c>
      <c r="AB145" s="115"/>
      <c r="AC145" s="115"/>
      <c r="AD145" s="115"/>
      <c r="AE145" s="115"/>
      <c r="AF145" s="115"/>
      <c r="AG145" s="115"/>
      <c r="AH145" s="115"/>
      <c r="AI145" s="111" t="b">
        <f t="shared" si="7"/>
        <v>1</v>
      </c>
      <c r="AJ145" s="116"/>
      <c r="AK145" s="94"/>
      <c r="AL145" s="94"/>
      <c r="AM145" s="94"/>
      <c r="AN145" s="94"/>
      <c r="AO145" s="94"/>
      <c r="AP145" s="94"/>
      <c r="AQ145" s="94"/>
      <c r="AR145" s="94"/>
      <c r="AS145" s="94"/>
      <c r="AT145" s="94"/>
      <c r="AU145" s="94"/>
      <c r="AV145" s="94"/>
      <c r="AW145" s="94"/>
      <c r="AX145" s="94"/>
      <c r="AY145" s="94"/>
      <c r="AZ145" s="94"/>
      <c r="BA145" s="94"/>
      <c r="BB145" s="94"/>
      <c r="BC145" s="94"/>
    </row>
    <row r="146" spans="25:55" s="141" customFormat="1" x14ac:dyDescent="0.25">
      <c r="Y146" s="109">
        <v>71</v>
      </c>
      <c r="Z146" s="115">
        <v>35</v>
      </c>
      <c r="AA146" s="115">
        <f t="shared" si="6"/>
        <v>36</v>
      </c>
      <c r="AB146" s="115"/>
      <c r="AC146" s="115"/>
      <c r="AD146" s="115"/>
      <c r="AE146" s="115"/>
      <c r="AF146" s="115"/>
      <c r="AG146" s="115"/>
      <c r="AH146" s="115"/>
      <c r="AI146" s="111" t="b">
        <f t="shared" si="7"/>
        <v>1</v>
      </c>
      <c r="AJ146" s="116"/>
      <c r="AK146" s="94"/>
      <c r="AL146" s="94"/>
      <c r="AM146" s="94"/>
      <c r="AN146" s="94"/>
      <c r="AO146" s="94"/>
      <c r="AP146" s="94"/>
      <c r="AQ146" s="94"/>
      <c r="AR146" s="94"/>
      <c r="AS146" s="94"/>
      <c r="AT146" s="94"/>
      <c r="AU146" s="94"/>
      <c r="AV146" s="94"/>
      <c r="AW146" s="94"/>
      <c r="AX146" s="94"/>
      <c r="AY146" s="94"/>
      <c r="AZ146" s="94"/>
      <c r="BA146" s="94"/>
      <c r="BB146" s="94"/>
      <c r="BC146" s="94"/>
    </row>
    <row r="147" spans="25:55" s="141" customFormat="1" x14ac:dyDescent="0.25">
      <c r="Y147" s="109">
        <v>72</v>
      </c>
      <c r="Z147" s="115">
        <f>ROUND(Y147/AA$75,0)</f>
        <v>36</v>
      </c>
      <c r="AA147" s="115">
        <f t="shared" si="6"/>
        <v>36</v>
      </c>
      <c r="AB147" s="115"/>
      <c r="AC147" s="115"/>
      <c r="AD147" s="115"/>
      <c r="AE147" s="115"/>
      <c r="AF147" s="115"/>
      <c r="AG147" s="115"/>
      <c r="AH147" s="115"/>
      <c r="AI147" s="111" t="b">
        <f t="shared" si="7"/>
        <v>1</v>
      </c>
      <c r="AJ147" s="116"/>
      <c r="AK147" s="94"/>
      <c r="AL147" s="94"/>
      <c r="AM147" s="94"/>
      <c r="AN147" s="94"/>
      <c r="AO147" s="94"/>
      <c r="AP147" s="94"/>
      <c r="AQ147" s="94"/>
      <c r="AR147" s="94"/>
      <c r="AS147" s="94"/>
      <c r="AT147" s="94"/>
      <c r="AU147" s="94"/>
      <c r="AV147" s="94"/>
      <c r="AW147" s="94"/>
      <c r="AX147" s="94"/>
      <c r="AY147" s="94"/>
      <c r="AZ147" s="94"/>
      <c r="BA147" s="94"/>
      <c r="BB147" s="94"/>
      <c r="BC147" s="94"/>
    </row>
    <row r="148" spans="25:55" s="141" customFormat="1" x14ac:dyDescent="0.25">
      <c r="Y148" s="109">
        <v>73</v>
      </c>
      <c r="Z148" s="115">
        <v>36</v>
      </c>
      <c r="AA148" s="115">
        <f t="shared" si="6"/>
        <v>37</v>
      </c>
      <c r="AB148" s="115"/>
      <c r="AC148" s="115"/>
      <c r="AD148" s="115"/>
      <c r="AE148" s="115"/>
      <c r="AF148" s="115"/>
      <c r="AG148" s="115"/>
      <c r="AH148" s="115"/>
      <c r="AI148" s="111" t="b">
        <f t="shared" si="7"/>
        <v>1</v>
      </c>
      <c r="AJ148" s="116"/>
      <c r="AK148" s="94"/>
      <c r="AL148" s="94"/>
      <c r="AM148" s="94"/>
      <c r="AN148" s="94"/>
      <c r="AO148" s="94"/>
      <c r="AP148" s="94"/>
      <c r="AQ148" s="94"/>
      <c r="AR148" s="94"/>
      <c r="AS148" s="94"/>
      <c r="AT148" s="94"/>
      <c r="AU148" s="94"/>
      <c r="AV148" s="94"/>
      <c r="AW148" s="94"/>
      <c r="AX148" s="94"/>
      <c r="AY148" s="94"/>
      <c r="AZ148" s="94"/>
      <c r="BA148" s="94"/>
      <c r="BB148" s="94"/>
      <c r="BC148" s="94"/>
    </row>
    <row r="149" spans="25:55" s="141" customFormat="1" x14ac:dyDescent="0.25">
      <c r="Y149" s="109">
        <v>74</v>
      </c>
      <c r="Z149" s="115">
        <f>ROUND(Y149/AA$75,0)</f>
        <v>37</v>
      </c>
      <c r="AA149" s="115">
        <f t="shared" si="6"/>
        <v>37</v>
      </c>
      <c r="AB149" s="115"/>
      <c r="AC149" s="115"/>
      <c r="AD149" s="115"/>
      <c r="AE149" s="115"/>
      <c r="AF149" s="115"/>
      <c r="AG149" s="115"/>
      <c r="AH149" s="115"/>
      <c r="AI149" s="111" t="b">
        <f t="shared" si="7"/>
        <v>1</v>
      </c>
      <c r="AJ149" s="116"/>
      <c r="AK149" s="94"/>
      <c r="AL149" s="94"/>
      <c r="AM149" s="94"/>
      <c r="AN149" s="94"/>
      <c r="AO149" s="94"/>
      <c r="AP149" s="94"/>
      <c r="AQ149" s="94"/>
      <c r="AR149" s="94"/>
      <c r="AS149" s="94"/>
      <c r="AT149" s="94"/>
      <c r="AU149" s="94"/>
      <c r="AV149" s="94"/>
      <c r="AW149" s="94"/>
      <c r="AX149" s="94"/>
      <c r="AY149" s="94"/>
      <c r="AZ149" s="94"/>
      <c r="BA149" s="94"/>
      <c r="BB149" s="94"/>
      <c r="BC149" s="94"/>
    </row>
    <row r="150" spans="25:55" s="141" customFormat="1" x14ac:dyDescent="0.25">
      <c r="Y150" s="109">
        <v>75</v>
      </c>
      <c r="Z150" s="115">
        <v>37</v>
      </c>
      <c r="AA150" s="115">
        <f t="shared" si="6"/>
        <v>38</v>
      </c>
      <c r="AB150" s="115"/>
      <c r="AC150" s="115"/>
      <c r="AD150" s="115"/>
      <c r="AE150" s="115"/>
      <c r="AF150" s="115"/>
      <c r="AG150" s="115"/>
      <c r="AH150" s="115"/>
      <c r="AI150" s="111" t="b">
        <f t="shared" si="7"/>
        <v>1</v>
      </c>
      <c r="AJ150" s="116"/>
      <c r="AK150" s="94"/>
      <c r="AL150" s="94"/>
      <c r="AM150" s="94"/>
      <c r="AN150" s="94"/>
      <c r="AO150" s="94"/>
      <c r="AP150" s="94"/>
      <c r="AQ150" s="94"/>
      <c r="AR150" s="94"/>
      <c r="AS150" s="94"/>
      <c r="AT150" s="94"/>
      <c r="AU150" s="94"/>
      <c r="AV150" s="94"/>
      <c r="AW150" s="94"/>
      <c r="AX150" s="94"/>
      <c r="AY150" s="94"/>
      <c r="AZ150" s="94"/>
      <c r="BA150" s="94"/>
      <c r="BB150" s="94"/>
      <c r="BC150" s="94"/>
    </row>
    <row r="151" spans="25:55" s="141" customFormat="1" x14ac:dyDescent="0.25">
      <c r="Y151" s="109">
        <v>76</v>
      </c>
      <c r="Z151" s="115">
        <f>ROUND(Y151/AA$75,0)</f>
        <v>38</v>
      </c>
      <c r="AA151" s="115">
        <f t="shared" si="6"/>
        <v>38</v>
      </c>
      <c r="AB151" s="115"/>
      <c r="AC151" s="115"/>
      <c r="AD151" s="115"/>
      <c r="AE151" s="115"/>
      <c r="AF151" s="115"/>
      <c r="AG151" s="115"/>
      <c r="AH151" s="115"/>
      <c r="AI151" s="111" t="b">
        <f t="shared" si="7"/>
        <v>1</v>
      </c>
      <c r="AJ151" s="116"/>
      <c r="AK151" s="94"/>
      <c r="AL151" s="94"/>
      <c r="AM151" s="94"/>
      <c r="AN151" s="94"/>
      <c r="AO151" s="94"/>
      <c r="AP151" s="94"/>
      <c r="AQ151" s="94"/>
      <c r="AR151" s="94"/>
      <c r="AS151" s="94"/>
      <c r="AT151" s="94"/>
      <c r="AU151" s="94"/>
      <c r="AV151" s="94"/>
      <c r="AW151" s="94"/>
      <c r="AX151" s="94"/>
      <c r="AY151" s="94"/>
      <c r="AZ151" s="94"/>
      <c r="BA151" s="94"/>
      <c r="BB151" s="94"/>
      <c r="BC151" s="94"/>
    </row>
    <row r="152" spans="25:55" s="141" customFormat="1" x14ac:dyDescent="0.25">
      <c r="Y152" s="109">
        <v>77</v>
      </c>
      <c r="Z152" s="115">
        <v>38</v>
      </c>
      <c r="AA152" s="115">
        <f t="shared" si="6"/>
        <v>39</v>
      </c>
      <c r="AB152" s="115"/>
      <c r="AC152" s="115"/>
      <c r="AD152" s="115"/>
      <c r="AE152" s="115"/>
      <c r="AF152" s="115"/>
      <c r="AG152" s="115"/>
      <c r="AH152" s="115"/>
      <c r="AI152" s="111" t="b">
        <f t="shared" si="7"/>
        <v>1</v>
      </c>
      <c r="AJ152" s="116"/>
      <c r="AK152" s="94"/>
      <c r="AL152" s="94"/>
      <c r="AM152" s="94"/>
      <c r="AN152" s="94"/>
      <c r="AO152" s="94"/>
      <c r="AP152" s="94"/>
      <c r="AQ152" s="94"/>
      <c r="AR152" s="94"/>
      <c r="AS152" s="94"/>
      <c r="AT152" s="94"/>
      <c r="AU152" s="94"/>
      <c r="AV152" s="94"/>
      <c r="AW152" s="94"/>
      <c r="AX152" s="94"/>
      <c r="AY152" s="94"/>
      <c r="AZ152" s="94"/>
      <c r="BA152" s="94"/>
      <c r="BB152" s="94"/>
      <c r="BC152" s="94"/>
    </row>
    <row r="153" spans="25:55" s="141" customFormat="1" x14ac:dyDescent="0.25">
      <c r="Y153" s="109">
        <v>78</v>
      </c>
      <c r="Z153" s="115">
        <f>ROUND(Y153/AA$75,0)</f>
        <v>39</v>
      </c>
      <c r="AA153" s="115">
        <f t="shared" si="6"/>
        <v>39</v>
      </c>
      <c r="AB153" s="115"/>
      <c r="AC153" s="115"/>
      <c r="AD153" s="115"/>
      <c r="AE153" s="115"/>
      <c r="AF153" s="115"/>
      <c r="AG153" s="115"/>
      <c r="AH153" s="115"/>
      <c r="AI153" s="111" t="b">
        <f t="shared" si="7"/>
        <v>1</v>
      </c>
      <c r="AJ153" s="116"/>
      <c r="AK153" s="94"/>
      <c r="AL153" s="94"/>
      <c r="AM153" s="94"/>
      <c r="AN153" s="94"/>
      <c r="AO153" s="94"/>
      <c r="AP153" s="94"/>
      <c r="AQ153" s="94"/>
      <c r="AR153" s="94"/>
      <c r="AS153" s="94"/>
      <c r="AT153" s="94"/>
      <c r="AU153" s="94"/>
      <c r="AV153" s="94"/>
      <c r="AW153" s="94"/>
      <c r="AX153" s="94"/>
      <c r="AY153" s="94"/>
      <c r="AZ153" s="94"/>
      <c r="BA153" s="94"/>
      <c r="BB153" s="94"/>
      <c r="BC153" s="94"/>
    </row>
    <row r="154" spans="25:55" s="141" customFormat="1" x14ac:dyDescent="0.25">
      <c r="Y154" s="109">
        <v>79</v>
      </c>
      <c r="Z154" s="115">
        <v>39</v>
      </c>
      <c r="AA154" s="115">
        <f t="shared" si="6"/>
        <v>40</v>
      </c>
      <c r="AB154" s="115"/>
      <c r="AC154" s="115"/>
      <c r="AD154" s="115"/>
      <c r="AE154" s="115"/>
      <c r="AF154" s="115"/>
      <c r="AG154" s="115"/>
      <c r="AH154" s="115"/>
      <c r="AI154" s="111" t="b">
        <f t="shared" si="7"/>
        <v>1</v>
      </c>
      <c r="AJ154" s="116"/>
      <c r="AK154" s="94"/>
      <c r="AL154" s="94"/>
      <c r="AM154" s="94"/>
      <c r="AN154" s="94"/>
      <c r="AO154" s="94"/>
      <c r="AP154" s="94"/>
      <c r="AQ154" s="94"/>
      <c r="AR154" s="94"/>
      <c r="AS154" s="94"/>
      <c r="AT154" s="94"/>
      <c r="AU154" s="94"/>
      <c r="AV154" s="94"/>
      <c r="AW154" s="94"/>
      <c r="AX154" s="94"/>
      <c r="AY154" s="94"/>
      <c r="AZ154" s="94"/>
      <c r="BA154" s="94"/>
      <c r="BB154" s="94"/>
      <c r="BC154" s="94"/>
    </row>
    <row r="155" spans="25:55" s="141" customFormat="1" x14ac:dyDescent="0.25">
      <c r="Y155" s="109">
        <v>80</v>
      </c>
      <c r="Z155" s="115">
        <f>ROUND(Y155/AA$75,0)</f>
        <v>40</v>
      </c>
      <c r="AA155" s="115">
        <f t="shared" si="6"/>
        <v>40</v>
      </c>
      <c r="AB155" s="115"/>
      <c r="AC155" s="115"/>
      <c r="AD155" s="115"/>
      <c r="AE155" s="115"/>
      <c r="AF155" s="115"/>
      <c r="AG155" s="115"/>
      <c r="AH155" s="115"/>
      <c r="AI155" s="111" t="b">
        <f t="shared" si="7"/>
        <v>1</v>
      </c>
      <c r="AJ155" s="116"/>
      <c r="AK155" s="94"/>
      <c r="AL155" s="94"/>
      <c r="AM155" s="94"/>
      <c r="AN155" s="94"/>
      <c r="AO155" s="94"/>
      <c r="AP155" s="94"/>
      <c r="AQ155" s="94"/>
      <c r="AR155" s="94"/>
      <c r="AS155" s="94"/>
      <c r="AT155" s="94"/>
      <c r="AU155" s="94"/>
      <c r="AV155" s="94"/>
      <c r="AW155" s="94"/>
      <c r="AX155" s="94"/>
      <c r="AY155" s="94"/>
      <c r="AZ155" s="94"/>
      <c r="BA155" s="94"/>
      <c r="BB155" s="94"/>
      <c r="BC155" s="94"/>
    </row>
    <row r="156" spans="25:55" s="141" customFormat="1" x14ac:dyDescent="0.25">
      <c r="Y156" s="109">
        <v>81</v>
      </c>
      <c r="Z156" s="115">
        <v>40</v>
      </c>
      <c r="AA156" s="115">
        <f t="shared" si="6"/>
        <v>41</v>
      </c>
      <c r="AB156" s="115"/>
      <c r="AC156" s="115"/>
      <c r="AD156" s="115"/>
      <c r="AE156" s="115"/>
      <c r="AF156" s="115"/>
      <c r="AG156" s="115"/>
      <c r="AH156" s="115"/>
      <c r="AI156" s="111" t="b">
        <f t="shared" si="7"/>
        <v>1</v>
      </c>
      <c r="AJ156" s="116"/>
      <c r="AK156" s="94"/>
      <c r="AL156" s="94"/>
      <c r="AM156" s="94"/>
      <c r="AN156" s="94"/>
      <c r="AO156" s="94"/>
      <c r="AP156" s="94"/>
      <c r="AQ156" s="94"/>
      <c r="AR156" s="94"/>
      <c r="AS156" s="94"/>
      <c r="AT156" s="94"/>
      <c r="AU156" s="94"/>
      <c r="AV156" s="94"/>
      <c r="AW156" s="94"/>
      <c r="AX156" s="94"/>
      <c r="AY156" s="94"/>
      <c r="AZ156" s="94"/>
      <c r="BA156" s="94"/>
      <c r="BB156" s="94"/>
      <c r="BC156" s="94"/>
    </row>
    <row r="157" spans="25:55" s="141" customFormat="1" x14ac:dyDescent="0.25">
      <c r="Y157" s="109">
        <v>82</v>
      </c>
      <c r="Z157" s="115">
        <f>ROUND(Y157/AA$75,0)</f>
        <v>41</v>
      </c>
      <c r="AA157" s="115">
        <f t="shared" si="6"/>
        <v>41</v>
      </c>
      <c r="AB157" s="115"/>
      <c r="AC157" s="115"/>
      <c r="AD157" s="115"/>
      <c r="AE157" s="115"/>
      <c r="AF157" s="115"/>
      <c r="AG157" s="115"/>
      <c r="AH157" s="115"/>
      <c r="AI157" s="111" t="b">
        <f t="shared" si="7"/>
        <v>1</v>
      </c>
      <c r="AJ157" s="116"/>
      <c r="AK157" s="94"/>
      <c r="AL157" s="94"/>
      <c r="AM157" s="94"/>
      <c r="AN157" s="94"/>
      <c r="AO157" s="94"/>
      <c r="AP157" s="94"/>
      <c r="AQ157" s="94"/>
      <c r="AR157" s="94"/>
      <c r="AS157" s="94"/>
      <c r="AT157" s="94"/>
      <c r="AU157" s="94"/>
      <c r="AV157" s="94"/>
      <c r="AW157" s="94"/>
      <c r="AX157" s="94"/>
      <c r="AY157" s="94"/>
      <c r="AZ157" s="94"/>
      <c r="BA157" s="94"/>
      <c r="BB157" s="94"/>
      <c r="BC157" s="94"/>
    </row>
    <row r="158" spans="25:55" s="141" customFormat="1" x14ac:dyDescent="0.25">
      <c r="Y158" s="109">
        <v>83</v>
      </c>
      <c r="Z158" s="115">
        <v>41</v>
      </c>
      <c r="AA158" s="115">
        <f t="shared" si="6"/>
        <v>42</v>
      </c>
      <c r="AB158" s="115"/>
      <c r="AC158" s="115"/>
      <c r="AD158" s="115"/>
      <c r="AE158" s="115"/>
      <c r="AF158" s="115"/>
      <c r="AG158" s="115"/>
      <c r="AH158" s="115"/>
      <c r="AI158" s="111" t="b">
        <f t="shared" si="7"/>
        <v>1</v>
      </c>
      <c r="AJ158" s="116"/>
      <c r="AK158" s="94"/>
      <c r="AL158" s="94"/>
      <c r="AM158" s="94"/>
      <c r="AN158" s="94"/>
      <c r="AO158" s="94"/>
      <c r="AP158" s="94"/>
      <c r="AQ158" s="94"/>
      <c r="AR158" s="94"/>
      <c r="AS158" s="94"/>
      <c r="AT158" s="94"/>
      <c r="AU158" s="94"/>
      <c r="AV158" s="94"/>
      <c r="AW158" s="94"/>
      <c r="AX158" s="94"/>
      <c r="AY158" s="94"/>
      <c r="AZ158" s="94"/>
      <c r="BA158" s="94"/>
      <c r="BB158" s="94"/>
      <c r="BC158" s="94"/>
    </row>
    <row r="159" spans="25:55" s="141" customFormat="1" x14ac:dyDescent="0.25">
      <c r="Y159" s="109">
        <v>84</v>
      </c>
      <c r="Z159" s="115">
        <f>ROUND(Y159/AA$75,0)</f>
        <v>42</v>
      </c>
      <c r="AA159" s="115">
        <f t="shared" si="6"/>
        <v>42</v>
      </c>
      <c r="AB159" s="115"/>
      <c r="AC159" s="115"/>
      <c r="AD159" s="115"/>
      <c r="AE159" s="115"/>
      <c r="AF159" s="115"/>
      <c r="AG159" s="115"/>
      <c r="AH159" s="115"/>
      <c r="AI159" s="111" t="b">
        <f t="shared" si="7"/>
        <v>1</v>
      </c>
      <c r="AJ159" s="116"/>
      <c r="AK159" s="94"/>
      <c r="AL159" s="94"/>
      <c r="AM159" s="94"/>
      <c r="AN159" s="94"/>
      <c r="AO159" s="94"/>
      <c r="AP159" s="94"/>
      <c r="AQ159" s="94"/>
      <c r="AR159" s="94"/>
      <c r="AS159" s="94"/>
      <c r="AT159" s="94"/>
      <c r="AU159" s="94"/>
      <c r="AV159" s="94"/>
      <c r="AW159" s="94"/>
      <c r="AX159" s="94"/>
      <c r="AY159" s="94"/>
      <c r="AZ159" s="94"/>
      <c r="BA159" s="94"/>
      <c r="BB159" s="94"/>
      <c r="BC159" s="94"/>
    </row>
    <row r="160" spans="25:55" s="141" customFormat="1" x14ac:dyDescent="0.25">
      <c r="Y160" s="109">
        <v>85</v>
      </c>
      <c r="Z160" s="115">
        <v>42</v>
      </c>
      <c r="AA160" s="115">
        <f t="shared" si="6"/>
        <v>43</v>
      </c>
      <c r="AB160" s="115"/>
      <c r="AC160" s="115"/>
      <c r="AD160" s="115"/>
      <c r="AE160" s="115"/>
      <c r="AF160" s="115"/>
      <c r="AG160" s="115"/>
      <c r="AH160" s="115"/>
      <c r="AI160" s="111" t="b">
        <f t="shared" si="7"/>
        <v>1</v>
      </c>
      <c r="AJ160" s="116"/>
      <c r="AK160" s="94"/>
      <c r="AL160" s="94"/>
      <c r="AM160" s="94"/>
      <c r="AN160" s="94"/>
      <c r="AO160" s="94"/>
      <c r="AP160" s="94"/>
      <c r="AQ160" s="94"/>
      <c r="AR160" s="94"/>
      <c r="AS160" s="94"/>
      <c r="AT160" s="94"/>
      <c r="AU160" s="94"/>
      <c r="AV160" s="94"/>
      <c r="AW160" s="94"/>
      <c r="AX160" s="94"/>
      <c r="AY160" s="94"/>
      <c r="AZ160" s="94"/>
      <c r="BA160" s="94"/>
      <c r="BB160" s="94"/>
      <c r="BC160" s="94"/>
    </row>
    <row r="161" spans="25:55" s="141" customFormat="1" x14ac:dyDescent="0.25">
      <c r="Y161" s="109">
        <v>86</v>
      </c>
      <c r="Z161" s="115">
        <f>ROUND(Y161/AA$75,0)</f>
        <v>43</v>
      </c>
      <c r="AA161" s="115">
        <f t="shared" si="6"/>
        <v>43</v>
      </c>
      <c r="AB161" s="115"/>
      <c r="AC161" s="115"/>
      <c r="AD161" s="115"/>
      <c r="AE161" s="115"/>
      <c r="AF161" s="115"/>
      <c r="AG161" s="115"/>
      <c r="AH161" s="115"/>
      <c r="AI161" s="111" t="b">
        <f t="shared" si="7"/>
        <v>1</v>
      </c>
      <c r="AJ161" s="116"/>
      <c r="AK161" s="94"/>
      <c r="AL161" s="94"/>
      <c r="AM161" s="94"/>
      <c r="AN161" s="94"/>
      <c r="AO161" s="94"/>
      <c r="AP161" s="94"/>
      <c r="AQ161" s="94"/>
      <c r="AR161" s="94"/>
      <c r="AS161" s="94"/>
      <c r="AT161" s="94"/>
      <c r="AU161" s="94"/>
      <c r="AV161" s="94"/>
      <c r="AW161" s="94"/>
      <c r="AX161" s="94"/>
      <c r="AY161" s="94"/>
      <c r="AZ161" s="94"/>
      <c r="BA161" s="94"/>
      <c r="BB161" s="94"/>
      <c r="BC161" s="94"/>
    </row>
    <row r="162" spans="25:55" s="141" customFormat="1" x14ac:dyDescent="0.25">
      <c r="Y162" s="109">
        <v>87</v>
      </c>
      <c r="Z162" s="115">
        <v>43</v>
      </c>
      <c r="AA162" s="115">
        <f t="shared" si="6"/>
        <v>44</v>
      </c>
      <c r="AB162" s="115"/>
      <c r="AC162" s="115"/>
      <c r="AD162" s="115"/>
      <c r="AE162" s="115"/>
      <c r="AF162" s="115"/>
      <c r="AG162" s="115"/>
      <c r="AH162" s="115"/>
      <c r="AI162" s="111" t="b">
        <f t="shared" si="7"/>
        <v>1</v>
      </c>
      <c r="AJ162" s="116"/>
      <c r="AK162" s="94"/>
      <c r="AL162" s="94"/>
      <c r="AM162" s="94"/>
      <c r="AN162" s="94"/>
      <c r="AO162" s="94"/>
      <c r="AP162" s="94"/>
      <c r="AQ162" s="94"/>
      <c r="AR162" s="94"/>
      <c r="AS162" s="94"/>
      <c r="AT162" s="94"/>
      <c r="AU162" s="94"/>
      <c r="AV162" s="94"/>
      <c r="AW162" s="94"/>
      <c r="AX162" s="94"/>
      <c r="AY162" s="94"/>
      <c r="AZ162" s="94"/>
      <c r="BA162" s="94"/>
      <c r="BB162" s="94"/>
      <c r="BC162" s="94"/>
    </row>
    <row r="163" spans="25:55" s="141" customFormat="1" x14ac:dyDescent="0.25">
      <c r="Y163" s="109">
        <v>88</v>
      </c>
      <c r="Z163" s="115">
        <f>ROUND(Y163/AA$75,0)</f>
        <v>44</v>
      </c>
      <c r="AA163" s="115">
        <f t="shared" si="6"/>
        <v>44</v>
      </c>
      <c r="AB163" s="115"/>
      <c r="AC163" s="115"/>
      <c r="AD163" s="115"/>
      <c r="AE163" s="115"/>
      <c r="AF163" s="115"/>
      <c r="AG163" s="115"/>
      <c r="AH163" s="115"/>
      <c r="AI163" s="111" t="b">
        <f t="shared" si="7"/>
        <v>1</v>
      </c>
      <c r="AJ163" s="116"/>
      <c r="AK163" s="94"/>
      <c r="AL163" s="94"/>
      <c r="AM163" s="94"/>
      <c r="AN163" s="94"/>
      <c r="AO163" s="94"/>
      <c r="AP163" s="94"/>
      <c r="AQ163" s="94"/>
      <c r="AR163" s="94"/>
      <c r="AS163" s="94"/>
      <c r="AT163" s="94"/>
      <c r="AU163" s="94"/>
      <c r="AV163" s="94"/>
      <c r="AW163" s="94"/>
      <c r="AX163" s="94"/>
      <c r="AY163" s="94"/>
      <c r="AZ163" s="94"/>
      <c r="BA163" s="94"/>
      <c r="BB163" s="94"/>
      <c r="BC163" s="94"/>
    </row>
    <row r="164" spans="25:55" s="141" customFormat="1" x14ac:dyDescent="0.25">
      <c r="Y164" s="109">
        <v>89</v>
      </c>
      <c r="Z164" s="115">
        <v>44</v>
      </c>
      <c r="AA164" s="115">
        <f t="shared" si="6"/>
        <v>45</v>
      </c>
      <c r="AB164" s="115"/>
      <c r="AC164" s="115"/>
      <c r="AD164" s="115"/>
      <c r="AE164" s="115"/>
      <c r="AF164" s="115"/>
      <c r="AG164" s="115"/>
      <c r="AH164" s="115"/>
      <c r="AI164" s="111" t="b">
        <f t="shared" si="7"/>
        <v>1</v>
      </c>
      <c r="AJ164" s="116"/>
      <c r="AK164" s="94"/>
      <c r="AL164" s="94"/>
      <c r="AM164" s="94"/>
      <c r="AN164" s="94"/>
      <c r="AO164" s="94"/>
      <c r="AP164" s="94"/>
      <c r="AQ164" s="94"/>
      <c r="AR164" s="94"/>
      <c r="AS164" s="94"/>
      <c r="AT164" s="94"/>
      <c r="AU164" s="94"/>
      <c r="AV164" s="94"/>
      <c r="AW164" s="94"/>
      <c r="AX164" s="94"/>
      <c r="AY164" s="94"/>
      <c r="AZ164" s="94"/>
      <c r="BA164" s="94"/>
      <c r="BB164" s="94"/>
      <c r="BC164" s="94"/>
    </row>
    <row r="165" spans="25:55" s="141" customFormat="1" x14ac:dyDescent="0.25">
      <c r="Y165" s="112">
        <v>90</v>
      </c>
      <c r="Z165" s="115">
        <f>ROUND(Y165/AB$75,0)</f>
        <v>30</v>
      </c>
      <c r="AA165" s="115">
        <f t="shared" ref="AA165:AA194" si="8">ROUND(Y165/AB$75,0)</f>
        <v>30</v>
      </c>
      <c r="AB165" s="115">
        <f>ROUND($Y165/AB$75,0)</f>
        <v>30</v>
      </c>
      <c r="AC165" s="117"/>
      <c r="AD165" s="117"/>
      <c r="AE165" s="117"/>
      <c r="AF165" s="117"/>
      <c r="AG165" s="117"/>
      <c r="AH165" s="117"/>
      <c r="AI165" s="114" t="b">
        <f t="shared" ref="AI165:AI228" si="9">SUM(Z165:AH165)=Y165</f>
        <v>1</v>
      </c>
      <c r="AJ165" s="116"/>
      <c r="AK165" s="94"/>
      <c r="AL165" s="94"/>
      <c r="AM165" s="94"/>
      <c r="AN165" s="94"/>
      <c r="AO165" s="94"/>
      <c r="AP165" s="94"/>
      <c r="AQ165" s="94"/>
      <c r="AR165" s="94"/>
      <c r="AS165" s="94"/>
      <c r="AT165" s="94"/>
      <c r="AU165" s="94"/>
      <c r="AV165" s="94"/>
      <c r="AW165" s="94"/>
      <c r="AX165" s="94"/>
      <c r="AY165" s="94"/>
      <c r="AZ165" s="94"/>
      <c r="BA165" s="94"/>
      <c r="BB165" s="94"/>
      <c r="BC165" s="94"/>
    </row>
    <row r="166" spans="25:55" s="141" customFormat="1" x14ac:dyDescent="0.25">
      <c r="Y166" s="109">
        <v>91</v>
      </c>
      <c r="Z166" s="115">
        <f>ROUND(Y166/AB$75,0)</f>
        <v>30</v>
      </c>
      <c r="AA166" s="115">
        <f t="shared" si="8"/>
        <v>30</v>
      </c>
      <c r="AB166" s="115">
        <v>31</v>
      </c>
      <c r="AC166" s="115"/>
      <c r="AD166" s="115"/>
      <c r="AE166" s="115"/>
      <c r="AF166" s="115"/>
      <c r="AG166" s="115"/>
      <c r="AH166" s="115"/>
      <c r="AI166" s="111" t="b">
        <f t="shared" si="9"/>
        <v>1</v>
      </c>
      <c r="AJ166" s="116"/>
      <c r="AK166" s="94"/>
      <c r="AL166" s="94"/>
      <c r="AM166" s="94"/>
      <c r="AN166" s="94"/>
      <c r="AO166" s="94"/>
      <c r="AP166" s="94"/>
      <c r="AQ166" s="94"/>
      <c r="AR166" s="94"/>
      <c r="AS166" s="94"/>
      <c r="AT166" s="94"/>
      <c r="AU166" s="94"/>
      <c r="AV166" s="94"/>
      <c r="AW166" s="94"/>
      <c r="AX166" s="94"/>
      <c r="AY166" s="94"/>
      <c r="AZ166" s="94"/>
      <c r="BA166" s="94"/>
      <c r="BB166" s="94"/>
      <c r="BC166" s="94"/>
    </row>
    <row r="167" spans="25:55" s="141" customFormat="1" x14ac:dyDescent="0.25">
      <c r="Y167" s="109">
        <v>92</v>
      </c>
      <c r="Z167" s="115">
        <v>30</v>
      </c>
      <c r="AA167" s="115">
        <f t="shared" si="8"/>
        <v>31</v>
      </c>
      <c r="AB167" s="115">
        <f>ROUND($Y167/AB$75,0)</f>
        <v>31</v>
      </c>
      <c r="AC167" s="115"/>
      <c r="AD167" s="115"/>
      <c r="AE167" s="115"/>
      <c r="AF167" s="115"/>
      <c r="AG167" s="115"/>
      <c r="AH167" s="115"/>
      <c r="AI167" s="111" t="b">
        <f t="shared" si="9"/>
        <v>1</v>
      </c>
      <c r="AJ167" s="116"/>
      <c r="AK167" s="94"/>
      <c r="AL167" s="94"/>
      <c r="AM167" s="94"/>
      <c r="AN167" s="94"/>
      <c r="AO167" s="94"/>
      <c r="AP167" s="94"/>
      <c r="AQ167" s="94"/>
      <c r="AR167" s="94"/>
      <c r="AS167" s="94"/>
      <c r="AT167" s="94"/>
      <c r="AU167" s="94"/>
      <c r="AV167" s="94"/>
      <c r="AW167" s="94"/>
      <c r="AX167" s="94"/>
      <c r="AY167" s="94"/>
      <c r="AZ167" s="94"/>
      <c r="BA167" s="94"/>
      <c r="BB167" s="94"/>
      <c r="BC167" s="94"/>
    </row>
    <row r="168" spans="25:55" s="141" customFormat="1" x14ac:dyDescent="0.25">
      <c r="Y168" s="109">
        <v>93</v>
      </c>
      <c r="Z168" s="115">
        <f>ROUND(Y168/AB$75,0)</f>
        <v>31</v>
      </c>
      <c r="AA168" s="115">
        <f t="shared" si="8"/>
        <v>31</v>
      </c>
      <c r="AB168" s="115">
        <f>ROUND($Y168/AB$75,0)</f>
        <v>31</v>
      </c>
      <c r="AC168" s="115"/>
      <c r="AD168" s="115"/>
      <c r="AE168" s="115"/>
      <c r="AF168" s="115"/>
      <c r="AG168" s="115"/>
      <c r="AH168" s="115"/>
      <c r="AI168" s="111" t="b">
        <f t="shared" si="9"/>
        <v>1</v>
      </c>
      <c r="AJ168" s="116"/>
      <c r="AK168" s="94"/>
      <c r="AL168" s="94"/>
      <c r="AM168" s="94"/>
      <c r="AN168" s="94"/>
      <c r="AO168" s="94"/>
      <c r="AP168" s="94"/>
      <c r="AQ168" s="94"/>
      <c r="AR168" s="94"/>
      <c r="AS168" s="94"/>
      <c r="AT168" s="94"/>
      <c r="AU168" s="94"/>
      <c r="AV168" s="94"/>
      <c r="AW168" s="94"/>
      <c r="AX168" s="94"/>
      <c r="AY168" s="94"/>
      <c r="AZ168" s="94"/>
      <c r="BA168" s="94"/>
      <c r="BB168" s="94"/>
      <c r="BC168" s="94"/>
    </row>
    <row r="169" spans="25:55" s="141" customFormat="1" x14ac:dyDescent="0.25">
      <c r="Y169" s="109">
        <v>94</v>
      </c>
      <c r="Z169" s="115">
        <f>ROUND(Y169/AB$75,0)</f>
        <v>31</v>
      </c>
      <c r="AA169" s="115">
        <f t="shared" si="8"/>
        <v>31</v>
      </c>
      <c r="AB169" s="115">
        <v>32</v>
      </c>
      <c r="AC169" s="115"/>
      <c r="AD169" s="115"/>
      <c r="AE169" s="115"/>
      <c r="AF169" s="115"/>
      <c r="AG169" s="115"/>
      <c r="AH169" s="115"/>
      <c r="AI169" s="111" t="b">
        <f t="shared" si="9"/>
        <v>1</v>
      </c>
      <c r="AJ169" s="116"/>
      <c r="AK169" s="94"/>
      <c r="AL169" s="94"/>
      <c r="AM169" s="94"/>
      <c r="AN169" s="94"/>
      <c r="AO169" s="94"/>
      <c r="AP169" s="94"/>
      <c r="AQ169" s="94"/>
      <c r="AR169" s="94"/>
      <c r="AS169" s="94"/>
      <c r="AT169" s="94"/>
      <c r="AU169" s="94"/>
      <c r="AV169" s="94"/>
      <c r="AW169" s="94"/>
      <c r="AX169" s="94"/>
      <c r="AY169" s="94"/>
      <c r="AZ169" s="94"/>
      <c r="BA169" s="94"/>
      <c r="BB169" s="94"/>
      <c r="BC169" s="94"/>
    </row>
    <row r="170" spans="25:55" s="141" customFormat="1" x14ac:dyDescent="0.25">
      <c r="Y170" s="109">
        <v>95</v>
      </c>
      <c r="Z170" s="115">
        <v>31</v>
      </c>
      <c r="AA170" s="115">
        <f t="shared" si="8"/>
        <v>32</v>
      </c>
      <c r="AB170" s="115">
        <f>ROUND($Y170/AB$75,0)</f>
        <v>32</v>
      </c>
      <c r="AC170" s="115"/>
      <c r="AD170" s="115"/>
      <c r="AE170" s="115"/>
      <c r="AF170" s="115"/>
      <c r="AG170" s="115"/>
      <c r="AH170" s="115"/>
      <c r="AI170" s="111" t="b">
        <f t="shared" si="9"/>
        <v>1</v>
      </c>
      <c r="AJ170" s="116"/>
      <c r="AK170" s="94"/>
      <c r="AL170" s="94"/>
      <c r="AM170" s="94"/>
      <c r="AN170" s="94"/>
      <c r="AO170" s="94"/>
      <c r="AP170" s="94"/>
      <c r="AQ170" s="94"/>
      <c r="AR170" s="94"/>
      <c r="AS170" s="94"/>
      <c r="AT170" s="94"/>
      <c r="AU170" s="94"/>
      <c r="AV170" s="94"/>
      <c r="AW170" s="94"/>
      <c r="AX170" s="94"/>
      <c r="AY170" s="94"/>
      <c r="AZ170" s="94"/>
      <c r="BA170" s="94"/>
      <c r="BB170" s="94"/>
      <c r="BC170" s="94"/>
    </row>
    <row r="171" spans="25:55" s="141" customFormat="1" x14ac:dyDescent="0.25">
      <c r="Y171" s="109">
        <v>96</v>
      </c>
      <c r="Z171" s="115">
        <f>ROUND(Y171/AB$75,0)</f>
        <v>32</v>
      </c>
      <c r="AA171" s="115">
        <f t="shared" si="8"/>
        <v>32</v>
      </c>
      <c r="AB171" s="115">
        <f>ROUND($Y171/AB$75,0)</f>
        <v>32</v>
      </c>
      <c r="AC171" s="115"/>
      <c r="AD171" s="115"/>
      <c r="AE171" s="115"/>
      <c r="AF171" s="115"/>
      <c r="AG171" s="115"/>
      <c r="AH171" s="115"/>
      <c r="AI171" s="111" t="b">
        <f t="shared" si="9"/>
        <v>1</v>
      </c>
      <c r="AJ171" s="116"/>
      <c r="AK171" s="94"/>
      <c r="AL171" s="94"/>
      <c r="AM171" s="94"/>
      <c r="AN171" s="94"/>
      <c r="AO171" s="94"/>
      <c r="AP171" s="94"/>
      <c r="AQ171" s="94"/>
      <c r="AR171" s="94"/>
      <c r="AS171" s="94"/>
      <c r="AT171" s="94"/>
      <c r="AU171" s="94"/>
      <c r="AV171" s="94"/>
      <c r="AW171" s="94"/>
      <c r="AX171" s="94"/>
      <c r="AY171" s="94"/>
      <c r="AZ171" s="94"/>
      <c r="BA171" s="94"/>
      <c r="BB171" s="94"/>
      <c r="BC171" s="94"/>
    </row>
    <row r="172" spans="25:55" s="141" customFormat="1" x14ac:dyDescent="0.25">
      <c r="Y172" s="109">
        <v>97</v>
      </c>
      <c r="Z172" s="115">
        <f>ROUND(Y172/AB$75,0)</f>
        <v>32</v>
      </c>
      <c r="AA172" s="115">
        <f t="shared" si="8"/>
        <v>32</v>
      </c>
      <c r="AB172" s="115">
        <v>33</v>
      </c>
      <c r="AC172" s="115"/>
      <c r="AD172" s="115"/>
      <c r="AE172" s="115"/>
      <c r="AF172" s="115"/>
      <c r="AG172" s="115"/>
      <c r="AH172" s="115"/>
      <c r="AI172" s="111" t="b">
        <f t="shared" si="9"/>
        <v>1</v>
      </c>
      <c r="AJ172" s="116"/>
      <c r="AK172" s="94"/>
      <c r="AL172" s="94"/>
      <c r="AM172" s="94"/>
      <c r="AN172" s="94"/>
      <c r="AO172" s="94"/>
      <c r="AP172" s="94"/>
      <c r="AQ172" s="94"/>
      <c r="AR172" s="94"/>
      <c r="AS172" s="94"/>
      <c r="AT172" s="94"/>
      <c r="AU172" s="94"/>
      <c r="AV172" s="94"/>
      <c r="AW172" s="94"/>
      <c r="AX172" s="94"/>
      <c r="AY172" s="94"/>
      <c r="AZ172" s="94"/>
      <c r="BA172" s="94"/>
      <c r="BB172" s="94"/>
      <c r="BC172" s="94"/>
    </row>
    <row r="173" spans="25:55" s="141" customFormat="1" x14ac:dyDescent="0.25">
      <c r="Y173" s="109">
        <v>98</v>
      </c>
      <c r="Z173" s="115">
        <v>32</v>
      </c>
      <c r="AA173" s="115">
        <f t="shared" si="8"/>
        <v>33</v>
      </c>
      <c r="AB173" s="115">
        <f>ROUND($Y173/AB$75,0)</f>
        <v>33</v>
      </c>
      <c r="AC173" s="115"/>
      <c r="AD173" s="115"/>
      <c r="AE173" s="115"/>
      <c r="AF173" s="115"/>
      <c r="AG173" s="115"/>
      <c r="AH173" s="115"/>
      <c r="AI173" s="111" t="b">
        <f t="shared" si="9"/>
        <v>1</v>
      </c>
      <c r="AJ173" s="116"/>
      <c r="AK173" s="94"/>
      <c r="AL173" s="94"/>
      <c r="AM173" s="94"/>
      <c r="AN173" s="94"/>
      <c r="AO173" s="94"/>
      <c r="AP173" s="94"/>
      <c r="AQ173" s="94"/>
      <c r="AR173" s="94"/>
      <c r="AS173" s="94"/>
      <c r="AT173" s="94"/>
      <c r="AU173" s="94"/>
      <c r="AV173" s="94"/>
      <c r="AW173" s="94"/>
      <c r="AX173" s="94"/>
      <c r="AY173" s="94"/>
      <c r="AZ173" s="94"/>
      <c r="BA173" s="94"/>
      <c r="BB173" s="94"/>
      <c r="BC173" s="94"/>
    </row>
    <row r="174" spans="25:55" s="141" customFormat="1" x14ac:dyDescent="0.25">
      <c r="Y174" s="109">
        <v>99</v>
      </c>
      <c r="Z174" s="115">
        <f>ROUND(Y174/AB$75,0)</f>
        <v>33</v>
      </c>
      <c r="AA174" s="115">
        <f t="shared" si="8"/>
        <v>33</v>
      </c>
      <c r="AB174" s="115">
        <f>ROUND($Y174/AB$75,0)</f>
        <v>33</v>
      </c>
      <c r="AC174" s="115"/>
      <c r="AD174" s="115"/>
      <c r="AE174" s="115"/>
      <c r="AF174" s="115"/>
      <c r="AG174" s="115"/>
      <c r="AH174" s="115"/>
      <c r="AI174" s="111" t="b">
        <f t="shared" si="9"/>
        <v>1</v>
      </c>
      <c r="AJ174" s="116"/>
      <c r="AK174" s="94"/>
      <c r="AL174" s="94"/>
      <c r="AM174" s="94"/>
      <c r="AN174" s="94"/>
      <c r="AO174" s="94"/>
      <c r="AP174" s="94"/>
      <c r="AQ174" s="94"/>
      <c r="AR174" s="94"/>
      <c r="AS174" s="94"/>
      <c r="AT174" s="94"/>
      <c r="AU174" s="94"/>
      <c r="AV174" s="94"/>
      <c r="AW174" s="94"/>
      <c r="AX174" s="94"/>
      <c r="AY174" s="94"/>
      <c r="AZ174" s="94"/>
      <c r="BA174" s="94"/>
      <c r="BB174" s="94"/>
      <c r="BC174" s="94"/>
    </row>
    <row r="175" spans="25:55" s="141" customFormat="1" x14ac:dyDescent="0.25">
      <c r="Y175" s="109">
        <v>100</v>
      </c>
      <c r="Z175" s="115">
        <f>ROUND(Y175/AB$75,0)</f>
        <v>33</v>
      </c>
      <c r="AA175" s="115">
        <f t="shared" si="8"/>
        <v>33</v>
      </c>
      <c r="AB175" s="115">
        <v>34</v>
      </c>
      <c r="AC175" s="115"/>
      <c r="AD175" s="115"/>
      <c r="AE175" s="115"/>
      <c r="AF175" s="115"/>
      <c r="AG175" s="115"/>
      <c r="AH175" s="115"/>
      <c r="AI175" s="111" t="b">
        <f t="shared" si="9"/>
        <v>1</v>
      </c>
      <c r="AJ175" s="116"/>
      <c r="AK175" s="94"/>
      <c r="AL175" s="94"/>
      <c r="AM175" s="94"/>
      <c r="AN175" s="94"/>
      <c r="AO175" s="94"/>
      <c r="AP175" s="94"/>
      <c r="AQ175" s="94"/>
      <c r="AR175" s="94"/>
      <c r="AS175" s="94"/>
      <c r="AT175" s="94"/>
      <c r="AU175" s="94"/>
      <c r="AV175" s="94"/>
      <c r="AW175" s="94"/>
      <c r="AX175" s="94"/>
      <c r="AY175" s="94"/>
      <c r="AZ175" s="94"/>
      <c r="BA175" s="94"/>
      <c r="BB175" s="94"/>
      <c r="BC175" s="94"/>
    </row>
    <row r="176" spans="25:55" s="141" customFormat="1" x14ac:dyDescent="0.25">
      <c r="Y176" s="109">
        <v>101</v>
      </c>
      <c r="Z176" s="115">
        <v>33</v>
      </c>
      <c r="AA176" s="115">
        <f t="shared" si="8"/>
        <v>34</v>
      </c>
      <c r="AB176" s="115">
        <f>ROUND($Y176/AB$75,0)</f>
        <v>34</v>
      </c>
      <c r="AC176" s="115"/>
      <c r="AD176" s="115"/>
      <c r="AE176" s="115"/>
      <c r="AF176" s="115"/>
      <c r="AG176" s="115"/>
      <c r="AH176" s="115"/>
      <c r="AI176" s="111" t="b">
        <f t="shared" si="9"/>
        <v>1</v>
      </c>
      <c r="AJ176" s="116"/>
      <c r="AK176" s="94"/>
      <c r="AL176" s="94"/>
      <c r="AM176" s="94"/>
      <c r="AN176" s="94"/>
      <c r="AO176" s="94"/>
      <c r="AP176" s="94"/>
      <c r="AQ176" s="94"/>
      <c r="AR176" s="94"/>
      <c r="AS176" s="94"/>
      <c r="AT176" s="94"/>
      <c r="AU176" s="94"/>
      <c r="AV176" s="94"/>
      <c r="AW176" s="94"/>
      <c r="AX176" s="94"/>
      <c r="AY176" s="94"/>
      <c r="AZ176" s="94"/>
      <c r="BA176" s="94"/>
      <c r="BB176" s="94"/>
      <c r="BC176" s="94"/>
    </row>
    <row r="177" spans="25:55" s="141" customFormat="1" x14ac:dyDescent="0.25">
      <c r="Y177" s="109">
        <v>102</v>
      </c>
      <c r="Z177" s="115">
        <f>ROUND(Y177/AB$75,0)</f>
        <v>34</v>
      </c>
      <c r="AA177" s="115">
        <f t="shared" si="8"/>
        <v>34</v>
      </c>
      <c r="AB177" s="115">
        <f>ROUND($Y177/AB$75,0)</f>
        <v>34</v>
      </c>
      <c r="AC177" s="115"/>
      <c r="AD177" s="115"/>
      <c r="AE177" s="115"/>
      <c r="AF177" s="115"/>
      <c r="AG177" s="115"/>
      <c r="AH177" s="115"/>
      <c r="AI177" s="111" t="b">
        <f t="shared" si="9"/>
        <v>1</v>
      </c>
      <c r="AJ177" s="116"/>
      <c r="AK177" s="94"/>
      <c r="AL177" s="94"/>
      <c r="AM177" s="94"/>
      <c r="AN177" s="94"/>
      <c r="AO177" s="94"/>
      <c r="AP177" s="94"/>
      <c r="AQ177" s="94"/>
      <c r="AR177" s="94"/>
      <c r="AS177" s="94"/>
      <c r="AT177" s="94"/>
      <c r="AU177" s="94"/>
      <c r="AV177" s="94"/>
      <c r="AW177" s="94"/>
      <c r="AX177" s="94"/>
      <c r="AY177" s="94"/>
      <c r="AZ177" s="94"/>
      <c r="BA177" s="94"/>
      <c r="BB177" s="94"/>
      <c r="BC177" s="94"/>
    </row>
    <row r="178" spans="25:55" s="141" customFormat="1" x14ac:dyDescent="0.25">
      <c r="Y178" s="109">
        <v>103</v>
      </c>
      <c r="Z178" s="115">
        <f>ROUND(Y178/AB$75,0)</f>
        <v>34</v>
      </c>
      <c r="AA178" s="115">
        <f t="shared" si="8"/>
        <v>34</v>
      </c>
      <c r="AB178" s="115">
        <v>35</v>
      </c>
      <c r="AC178" s="115"/>
      <c r="AD178" s="115"/>
      <c r="AE178" s="115"/>
      <c r="AF178" s="115"/>
      <c r="AG178" s="115"/>
      <c r="AH178" s="115"/>
      <c r="AI178" s="111" t="b">
        <f t="shared" si="9"/>
        <v>1</v>
      </c>
      <c r="AJ178" s="116"/>
      <c r="AK178" s="94"/>
      <c r="AL178" s="94"/>
      <c r="AM178" s="94"/>
      <c r="AN178" s="94"/>
      <c r="AO178" s="94"/>
      <c r="AP178" s="94"/>
      <c r="AQ178" s="94"/>
      <c r="AR178" s="94"/>
      <c r="AS178" s="94"/>
      <c r="AT178" s="94"/>
      <c r="AU178" s="94"/>
      <c r="AV178" s="94"/>
      <c r="AW178" s="94"/>
      <c r="AX178" s="94"/>
      <c r="AY178" s="94"/>
      <c r="AZ178" s="94"/>
      <c r="BA178" s="94"/>
      <c r="BB178" s="94"/>
      <c r="BC178" s="94"/>
    </row>
    <row r="179" spans="25:55" s="141" customFormat="1" x14ac:dyDescent="0.25">
      <c r="Y179" s="109">
        <v>104</v>
      </c>
      <c r="Z179" s="115">
        <v>34</v>
      </c>
      <c r="AA179" s="115">
        <f t="shared" si="8"/>
        <v>35</v>
      </c>
      <c r="AB179" s="115">
        <f>ROUND($Y179/AB$75,0)</f>
        <v>35</v>
      </c>
      <c r="AC179" s="115"/>
      <c r="AD179" s="115"/>
      <c r="AE179" s="115"/>
      <c r="AF179" s="115"/>
      <c r="AG179" s="115"/>
      <c r="AH179" s="115"/>
      <c r="AI179" s="111" t="b">
        <f t="shared" si="9"/>
        <v>1</v>
      </c>
      <c r="AJ179" s="116"/>
      <c r="AK179" s="94"/>
      <c r="AL179" s="94"/>
      <c r="AM179" s="94"/>
      <c r="AN179" s="94"/>
      <c r="AO179" s="94"/>
      <c r="AP179" s="94"/>
      <c r="AQ179" s="94"/>
      <c r="AR179" s="94"/>
      <c r="AS179" s="94"/>
      <c r="AT179" s="94"/>
      <c r="AU179" s="94"/>
      <c r="AV179" s="94"/>
      <c r="AW179" s="94"/>
      <c r="AX179" s="94"/>
      <c r="AY179" s="94"/>
      <c r="AZ179" s="94"/>
      <c r="BA179" s="94"/>
      <c r="BB179" s="94"/>
      <c r="BC179" s="94"/>
    </row>
    <row r="180" spans="25:55" s="141" customFormat="1" x14ac:dyDescent="0.25">
      <c r="Y180" s="109">
        <v>105</v>
      </c>
      <c r="Z180" s="115">
        <f>ROUND(Y180/AB$75,0)</f>
        <v>35</v>
      </c>
      <c r="AA180" s="115">
        <f t="shared" si="8"/>
        <v>35</v>
      </c>
      <c r="AB180" s="115">
        <f>ROUND($Y180/AB$75,0)</f>
        <v>35</v>
      </c>
      <c r="AC180" s="115"/>
      <c r="AD180" s="115"/>
      <c r="AE180" s="115"/>
      <c r="AF180" s="115"/>
      <c r="AG180" s="115"/>
      <c r="AH180" s="115"/>
      <c r="AI180" s="111" t="b">
        <f t="shared" si="9"/>
        <v>1</v>
      </c>
      <c r="AJ180" s="116"/>
      <c r="AK180" s="94"/>
      <c r="AL180" s="94"/>
      <c r="AM180" s="94"/>
      <c r="AN180" s="94"/>
      <c r="AO180" s="94"/>
      <c r="AP180" s="94"/>
      <c r="AQ180" s="94"/>
      <c r="AR180" s="94"/>
      <c r="AS180" s="94"/>
      <c r="AT180" s="94"/>
      <c r="AU180" s="94"/>
      <c r="AV180" s="94"/>
      <c r="AW180" s="94"/>
      <c r="AX180" s="94"/>
      <c r="AY180" s="94"/>
      <c r="AZ180" s="94"/>
      <c r="BA180" s="94"/>
      <c r="BB180" s="94"/>
      <c r="BC180" s="94"/>
    </row>
    <row r="181" spans="25:55" s="141" customFormat="1" x14ac:dyDescent="0.25">
      <c r="Y181" s="109">
        <v>106</v>
      </c>
      <c r="Z181" s="115">
        <f>ROUND(Y181/AB$75,0)</f>
        <v>35</v>
      </c>
      <c r="AA181" s="115">
        <f t="shared" si="8"/>
        <v>35</v>
      </c>
      <c r="AB181" s="115">
        <v>36</v>
      </c>
      <c r="AC181" s="115"/>
      <c r="AD181" s="115"/>
      <c r="AE181" s="115"/>
      <c r="AF181" s="115"/>
      <c r="AG181" s="115"/>
      <c r="AH181" s="115"/>
      <c r="AI181" s="111" t="b">
        <f t="shared" si="9"/>
        <v>1</v>
      </c>
      <c r="AJ181" s="116"/>
      <c r="AK181" s="94"/>
      <c r="AL181" s="94"/>
      <c r="AM181" s="94"/>
      <c r="AN181" s="94"/>
      <c r="AO181" s="94"/>
      <c r="AP181" s="94"/>
      <c r="AQ181" s="94"/>
      <c r="AR181" s="94"/>
      <c r="AS181" s="94"/>
      <c r="AT181" s="94"/>
      <c r="AU181" s="94"/>
      <c r="AV181" s="94"/>
      <c r="AW181" s="94"/>
      <c r="AX181" s="94"/>
      <c r="AY181" s="94"/>
      <c r="AZ181" s="94"/>
      <c r="BA181" s="94"/>
      <c r="BB181" s="94"/>
      <c r="BC181" s="94"/>
    </row>
    <row r="182" spans="25:55" s="141" customFormat="1" x14ac:dyDescent="0.25">
      <c r="Y182" s="109">
        <v>107</v>
      </c>
      <c r="Z182" s="115">
        <v>35</v>
      </c>
      <c r="AA182" s="115">
        <f t="shared" si="8"/>
        <v>36</v>
      </c>
      <c r="AB182" s="115">
        <f>ROUND($Y182/AB$75,0)</f>
        <v>36</v>
      </c>
      <c r="AC182" s="115"/>
      <c r="AD182" s="115"/>
      <c r="AE182" s="115"/>
      <c r="AF182" s="115"/>
      <c r="AG182" s="115"/>
      <c r="AH182" s="115"/>
      <c r="AI182" s="111" t="b">
        <f t="shared" si="9"/>
        <v>1</v>
      </c>
      <c r="AJ182" s="116"/>
      <c r="AK182" s="94"/>
      <c r="AL182" s="94"/>
      <c r="AM182" s="94"/>
      <c r="AN182" s="94"/>
      <c r="AO182" s="94"/>
      <c r="AP182" s="94"/>
      <c r="AQ182" s="94"/>
      <c r="AR182" s="94"/>
      <c r="AS182" s="94"/>
      <c r="AT182" s="94"/>
      <c r="AU182" s="94"/>
      <c r="AV182" s="94"/>
      <c r="AW182" s="94"/>
      <c r="AX182" s="94"/>
      <c r="AY182" s="94"/>
      <c r="AZ182" s="94"/>
      <c r="BA182" s="94"/>
      <c r="BB182" s="94"/>
      <c r="BC182" s="94"/>
    </row>
    <row r="183" spans="25:55" s="141" customFormat="1" x14ac:dyDescent="0.25">
      <c r="Y183" s="109">
        <v>108</v>
      </c>
      <c r="Z183" s="115">
        <f>ROUND(Y183/AB$75,0)</f>
        <v>36</v>
      </c>
      <c r="AA183" s="115">
        <f t="shared" si="8"/>
        <v>36</v>
      </c>
      <c r="AB183" s="115">
        <f>ROUND($Y183/AB$75,0)</f>
        <v>36</v>
      </c>
      <c r="AC183" s="115"/>
      <c r="AD183" s="115"/>
      <c r="AE183" s="115"/>
      <c r="AF183" s="115"/>
      <c r="AG183" s="115"/>
      <c r="AH183" s="115"/>
      <c r="AI183" s="111" t="b">
        <f t="shared" si="9"/>
        <v>1</v>
      </c>
      <c r="AJ183" s="116"/>
      <c r="AK183" s="94"/>
      <c r="AL183" s="94"/>
      <c r="AM183" s="94"/>
      <c r="AN183" s="94"/>
      <c r="AO183" s="94"/>
      <c r="AP183" s="94"/>
      <c r="AQ183" s="94"/>
      <c r="AR183" s="94"/>
      <c r="AS183" s="94"/>
      <c r="AT183" s="94"/>
      <c r="AU183" s="94"/>
      <c r="AV183" s="94"/>
      <c r="AW183" s="94"/>
      <c r="AX183" s="94"/>
      <c r="AY183" s="94"/>
      <c r="AZ183" s="94"/>
      <c r="BA183" s="94"/>
      <c r="BB183" s="94"/>
      <c r="BC183" s="94"/>
    </row>
    <row r="184" spans="25:55" s="141" customFormat="1" x14ac:dyDescent="0.25">
      <c r="Y184" s="109">
        <v>109</v>
      </c>
      <c r="Z184" s="115">
        <f>ROUND(Y184/AB$75,0)</f>
        <v>36</v>
      </c>
      <c r="AA184" s="115">
        <f t="shared" si="8"/>
        <v>36</v>
      </c>
      <c r="AB184" s="115">
        <v>37</v>
      </c>
      <c r="AC184" s="115"/>
      <c r="AD184" s="115"/>
      <c r="AE184" s="115"/>
      <c r="AF184" s="115"/>
      <c r="AG184" s="115"/>
      <c r="AH184" s="115"/>
      <c r="AI184" s="111" t="b">
        <f t="shared" si="9"/>
        <v>1</v>
      </c>
      <c r="AJ184" s="116"/>
      <c r="AK184" s="94"/>
      <c r="AL184" s="94"/>
      <c r="AM184" s="94"/>
      <c r="AN184" s="94"/>
      <c r="AO184" s="94"/>
      <c r="AP184" s="94"/>
      <c r="AQ184" s="94"/>
      <c r="AR184" s="94"/>
      <c r="AS184" s="94"/>
      <c r="AT184" s="94"/>
      <c r="AU184" s="94"/>
      <c r="AV184" s="94"/>
      <c r="AW184" s="94"/>
      <c r="AX184" s="94"/>
      <c r="AY184" s="94"/>
      <c r="AZ184" s="94"/>
      <c r="BA184" s="94"/>
      <c r="BB184" s="94"/>
      <c r="BC184" s="94"/>
    </row>
    <row r="185" spans="25:55" s="141" customFormat="1" x14ac:dyDescent="0.25">
      <c r="Y185" s="109">
        <v>110</v>
      </c>
      <c r="Z185" s="115">
        <v>36</v>
      </c>
      <c r="AA185" s="115">
        <f t="shared" si="8"/>
        <v>37</v>
      </c>
      <c r="AB185" s="115">
        <f>ROUND($Y185/AB$75,0)</f>
        <v>37</v>
      </c>
      <c r="AC185" s="115"/>
      <c r="AD185" s="115"/>
      <c r="AE185" s="115"/>
      <c r="AF185" s="115"/>
      <c r="AG185" s="115"/>
      <c r="AH185" s="115"/>
      <c r="AI185" s="111" t="b">
        <f t="shared" si="9"/>
        <v>1</v>
      </c>
      <c r="AJ185" s="116"/>
      <c r="AK185" s="94"/>
      <c r="AL185" s="94"/>
      <c r="AM185" s="94"/>
      <c r="AN185" s="94"/>
      <c r="AO185" s="94"/>
      <c r="AP185" s="94"/>
      <c r="AQ185" s="94"/>
      <c r="AR185" s="94"/>
      <c r="AS185" s="94"/>
      <c r="AT185" s="94"/>
      <c r="AU185" s="94"/>
      <c r="AV185" s="94"/>
      <c r="AW185" s="94"/>
      <c r="AX185" s="94"/>
      <c r="AY185" s="94"/>
      <c r="AZ185" s="94"/>
      <c r="BA185" s="94"/>
      <c r="BB185" s="94"/>
      <c r="BC185" s="94"/>
    </row>
    <row r="186" spans="25:55" s="141" customFormat="1" x14ac:dyDescent="0.25">
      <c r="Y186" s="109">
        <v>111</v>
      </c>
      <c r="Z186" s="115">
        <f>ROUND(Y186/AB$75,0)</f>
        <v>37</v>
      </c>
      <c r="AA186" s="115">
        <f t="shared" si="8"/>
        <v>37</v>
      </c>
      <c r="AB186" s="115">
        <f>ROUND($Y186/AB$75,0)</f>
        <v>37</v>
      </c>
      <c r="AC186" s="115"/>
      <c r="AD186" s="115"/>
      <c r="AE186" s="115"/>
      <c r="AF186" s="115"/>
      <c r="AG186" s="115"/>
      <c r="AH186" s="115"/>
      <c r="AI186" s="111" t="b">
        <f t="shared" si="9"/>
        <v>1</v>
      </c>
      <c r="AJ186" s="116"/>
      <c r="AK186" s="94"/>
      <c r="AL186" s="94"/>
      <c r="AM186" s="94"/>
      <c r="AN186" s="94"/>
      <c r="AO186" s="94"/>
      <c r="AP186" s="94"/>
      <c r="AQ186" s="94"/>
      <c r="AR186" s="94"/>
      <c r="AS186" s="94"/>
      <c r="AT186" s="94"/>
      <c r="AU186" s="94"/>
      <c r="AV186" s="94"/>
      <c r="AW186" s="94"/>
      <c r="AX186" s="94"/>
      <c r="AY186" s="94"/>
      <c r="AZ186" s="94"/>
      <c r="BA186" s="94"/>
      <c r="BB186" s="94"/>
      <c r="BC186" s="94"/>
    </row>
    <row r="187" spans="25:55" s="141" customFormat="1" x14ac:dyDescent="0.25">
      <c r="Y187" s="109">
        <v>112</v>
      </c>
      <c r="Z187" s="115">
        <f>ROUND(Y187/AB$75,0)</f>
        <v>37</v>
      </c>
      <c r="AA187" s="115">
        <f t="shared" si="8"/>
        <v>37</v>
      </c>
      <c r="AB187" s="115">
        <v>38</v>
      </c>
      <c r="AC187" s="115"/>
      <c r="AD187" s="115"/>
      <c r="AE187" s="115"/>
      <c r="AF187" s="115"/>
      <c r="AG187" s="115"/>
      <c r="AH187" s="115"/>
      <c r="AI187" s="111" t="b">
        <f t="shared" si="9"/>
        <v>1</v>
      </c>
      <c r="AJ187" s="116"/>
      <c r="AK187" s="94"/>
      <c r="AL187" s="94"/>
      <c r="AM187" s="94"/>
      <c r="AN187" s="94"/>
      <c r="AO187" s="94"/>
      <c r="AP187" s="94"/>
      <c r="AQ187" s="94"/>
      <c r="AR187" s="94"/>
      <c r="AS187" s="94"/>
      <c r="AT187" s="94"/>
      <c r="AU187" s="94"/>
      <c r="AV187" s="94"/>
      <c r="AW187" s="94"/>
      <c r="AX187" s="94"/>
      <c r="AY187" s="94"/>
      <c r="AZ187" s="94"/>
      <c r="BA187" s="94"/>
      <c r="BB187" s="94"/>
      <c r="BC187" s="94"/>
    </row>
    <row r="188" spans="25:55" s="141" customFormat="1" x14ac:dyDescent="0.25">
      <c r="Y188" s="109">
        <v>113</v>
      </c>
      <c r="Z188" s="115">
        <v>37</v>
      </c>
      <c r="AA188" s="115">
        <f t="shared" si="8"/>
        <v>38</v>
      </c>
      <c r="AB188" s="115">
        <f>ROUND($Y188/AB$75,0)</f>
        <v>38</v>
      </c>
      <c r="AC188" s="115"/>
      <c r="AD188" s="115"/>
      <c r="AE188" s="115"/>
      <c r="AF188" s="115"/>
      <c r="AG188" s="115"/>
      <c r="AH188" s="115"/>
      <c r="AI188" s="111" t="b">
        <f t="shared" si="9"/>
        <v>1</v>
      </c>
      <c r="AJ188" s="116"/>
      <c r="AK188" s="94"/>
      <c r="AL188" s="94"/>
      <c r="AM188" s="94"/>
      <c r="AN188" s="94"/>
      <c r="AO188" s="94"/>
      <c r="AP188" s="94"/>
      <c r="AQ188" s="94"/>
      <c r="AR188" s="94"/>
      <c r="AS188" s="94"/>
      <c r="AT188" s="94"/>
      <c r="AU188" s="94"/>
      <c r="AV188" s="94"/>
      <c r="AW188" s="94"/>
      <c r="AX188" s="94"/>
      <c r="AY188" s="94"/>
      <c r="AZ188" s="94"/>
      <c r="BA188" s="94"/>
      <c r="BB188" s="94"/>
      <c r="BC188" s="94"/>
    </row>
    <row r="189" spans="25:55" s="141" customFormat="1" x14ac:dyDescent="0.25">
      <c r="Y189" s="109">
        <v>114</v>
      </c>
      <c r="Z189" s="115">
        <f>ROUND(Y189/AB$75,0)</f>
        <v>38</v>
      </c>
      <c r="AA189" s="115">
        <f t="shared" si="8"/>
        <v>38</v>
      </c>
      <c r="AB189" s="115">
        <f>ROUND($Y189/AB$75,0)</f>
        <v>38</v>
      </c>
      <c r="AC189" s="115"/>
      <c r="AD189" s="115"/>
      <c r="AE189" s="115"/>
      <c r="AF189" s="115"/>
      <c r="AG189" s="115"/>
      <c r="AH189" s="115"/>
      <c r="AI189" s="111" t="b">
        <f t="shared" si="9"/>
        <v>1</v>
      </c>
      <c r="AJ189" s="116"/>
      <c r="AK189" s="94"/>
      <c r="AL189" s="94"/>
      <c r="AM189" s="94"/>
      <c r="AN189" s="94"/>
      <c r="AO189" s="94"/>
      <c r="AP189" s="94"/>
      <c r="AQ189" s="94"/>
      <c r="AR189" s="94"/>
      <c r="AS189" s="94"/>
      <c r="AT189" s="94"/>
      <c r="AU189" s="94"/>
      <c r="AV189" s="94"/>
      <c r="AW189" s="94"/>
      <c r="AX189" s="94"/>
      <c r="AY189" s="94"/>
      <c r="AZ189" s="94"/>
      <c r="BA189" s="94"/>
      <c r="BB189" s="94"/>
      <c r="BC189" s="94"/>
    </row>
    <row r="190" spans="25:55" s="141" customFormat="1" x14ac:dyDescent="0.25">
      <c r="Y190" s="109">
        <v>115</v>
      </c>
      <c r="Z190" s="115">
        <v>38</v>
      </c>
      <c r="AA190" s="115">
        <f t="shared" si="8"/>
        <v>38</v>
      </c>
      <c r="AB190" s="115">
        <v>39</v>
      </c>
      <c r="AC190" s="115"/>
      <c r="AD190" s="115"/>
      <c r="AE190" s="115"/>
      <c r="AF190" s="115"/>
      <c r="AG190" s="115"/>
      <c r="AH190" s="115"/>
      <c r="AI190" s="111" t="b">
        <f t="shared" si="9"/>
        <v>1</v>
      </c>
      <c r="AJ190" s="116"/>
      <c r="AK190" s="94"/>
      <c r="AL190" s="94"/>
      <c r="AM190" s="94"/>
      <c r="AN190" s="94"/>
      <c r="AO190" s="94"/>
      <c r="AP190" s="94"/>
      <c r="AQ190" s="94"/>
      <c r="AR190" s="94"/>
      <c r="AS190" s="94"/>
      <c r="AT190" s="94"/>
      <c r="AU190" s="94"/>
      <c r="AV190" s="94"/>
      <c r="AW190" s="94"/>
      <c r="AX190" s="94"/>
      <c r="AY190" s="94"/>
      <c r="AZ190" s="94"/>
      <c r="BA190" s="94"/>
      <c r="BB190" s="94"/>
      <c r="BC190" s="94"/>
    </row>
    <row r="191" spans="25:55" s="141" customFormat="1" x14ac:dyDescent="0.25">
      <c r="Y191" s="109">
        <v>116</v>
      </c>
      <c r="Z191" s="115">
        <v>38</v>
      </c>
      <c r="AA191" s="115">
        <f t="shared" si="8"/>
        <v>39</v>
      </c>
      <c r="AB191" s="115">
        <f>ROUND($Y191/AB$75,0)</f>
        <v>39</v>
      </c>
      <c r="AC191" s="115"/>
      <c r="AD191" s="115"/>
      <c r="AE191" s="115"/>
      <c r="AF191" s="115"/>
      <c r="AG191" s="115"/>
      <c r="AH191" s="115"/>
      <c r="AI191" s="111" t="b">
        <f t="shared" si="9"/>
        <v>1</v>
      </c>
      <c r="AJ191" s="116"/>
      <c r="AK191" s="94"/>
      <c r="AL191" s="94"/>
      <c r="AM191" s="94"/>
      <c r="AN191" s="94"/>
      <c r="AO191" s="94"/>
      <c r="AP191" s="94"/>
      <c r="AQ191" s="94"/>
      <c r="AR191" s="94"/>
      <c r="AS191" s="94"/>
      <c r="AT191" s="94"/>
      <c r="AU191" s="94"/>
      <c r="AV191" s="94"/>
      <c r="AW191" s="94"/>
      <c r="AX191" s="94"/>
      <c r="AY191" s="94"/>
      <c r="AZ191" s="94"/>
      <c r="BA191" s="94"/>
      <c r="BB191" s="94"/>
      <c r="BC191" s="94"/>
    </row>
    <row r="192" spans="25:55" s="141" customFormat="1" x14ac:dyDescent="0.25">
      <c r="Y192" s="109">
        <v>117</v>
      </c>
      <c r="Z192" s="115">
        <f>ROUND(Y192/AB$75,0)</f>
        <v>39</v>
      </c>
      <c r="AA192" s="115">
        <f t="shared" si="8"/>
        <v>39</v>
      </c>
      <c r="AB192" s="115">
        <f>ROUND($Y192/AB$75,0)</f>
        <v>39</v>
      </c>
      <c r="AC192" s="115"/>
      <c r="AD192" s="115"/>
      <c r="AE192" s="115"/>
      <c r="AF192" s="115"/>
      <c r="AG192" s="115"/>
      <c r="AH192" s="115"/>
      <c r="AI192" s="111" t="b">
        <f t="shared" si="9"/>
        <v>1</v>
      </c>
      <c r="AJ192" s="116"/>
      <c r="AK192" s="94"/>
      <c r="AL192" s="94"/>
      <c r="AM192" s="94"/>
      <c r="AN192" s="94"/>
      <c r="AO192" s="94"/>
      <c r="AP192" s="94"/>
      <c r="AQ192" s="94"/>
      <c r="AR192" s="94"/>
      <c r="AS192" s="94"/>
      <c r="AT192" s="94"/>
      <c r="AU192" s="94"/>
      <c r="AV192" s="94"/>
      <c r="AW192" s="94"/>
      <c r="AX192" s="94"/>
      <c r="AY192" s="94"/>
      <c r="AZ192" s="94"/>
      <c r="BA192" s="94"/>
      <c r="BB192" s="94"/>
      <c r="BC192" s="94"/>
    </row>
    <row r="193" spans="25:55" s="141" customFormat="1" x14ac:dyDescent="0.25">
      <c r="Y193" s="109">
        <v>118</v>
      </c>
      <c r="Z193" s="115">
        <f>ROUND(Y193/AB$75,0)</f>
        <v>39</v>
      </c>
      <c r="AA193" s="115">
        <f t="shared" si="8"/>
        <v>39</v>
      </c>
      <c r="AB193" s="115">
        <v>40</v>
      </c>
      <c r="AC193" s="115"/>
      <c r="AD193" s="115"/>
      <c r="AE193" s="115"/>
      <c r="AF193" s="115"/>
      <c r="AG193" s="115"/>
      <c r="AH193" s="115"/>
      <c r="AI193" s="111" t="b">
        <f t="shared" si="9"/>
        <v>1</v>
      </c>
      <c r="AJ193" s="116"/>
      <c r="AK193" s="94"/>
      <c r="AL193" s="94"/>
      <c r="AM193" s="94"/>
      <c r="AN193" s="94"/>
      <c r="AO193" s="94"/>
      <c r="AP193" s="94"/>
      <c r="AQ193" s="94"/>
      <c r="AR193" s="94"/>
      <c r="AS193" s="94"/>
      <c r="AT193" s="94"/>
      <c r="AU193" s="94"/>
      <c r="AV193" s="94"/>
      <c r="AW193" s="94"/>
      <c r="AX193" s="94"/>
      <c r="AY193" s="94"/>
      <c r="AZ193" s="94"/>
      <c r="BA193" s="94"/>
      <c r="BB193" s="94"/>
      <c r="BC193" s="94"/>
    </row>
    <row r="194" spans="25:55" s="141" customFormat="1" x14ac:dyDescent="0.25">
      <c r="Y194" s="109">
        <v>119</v>
      </c>
      <c r="Z194" s="115">
        <v>39</v>
      </c>
      <c r="AA194" s="115">
        <f t="shared" si="8"/>
        <v>40</v>
      </c>
      <c r="AB194" s="115">
        <f>ROUND($Y194/AB$75,0)</f>
        <v>40</v>
      </c>
      <c r="AC194" s="115"/>
      <c r="AD194" s="115"/>
      <c r="AE194" s="115"/>
      <c r="AF194" s="115"/>
      <c r="AG194" s="115"/>
      <c r="AH194" s="115"/>
      <c r="AI194" s="111" t="b">
        <f t="shared" si="9"/>
        <v>1</v>
      </c>
      <c r="AJ194" s="116"/>
      <c r="AK194" s="94"/>
      <c r="AL194" s="94"/>
      <c r="AM194" s="94"/>
      <c r="AN194" s="94"/>
      <c r="AO194" s="94"/>
      <c r="AP194" s="94"/>
      <c r="AQ194" s="94"/>
      <c r="AR194" s="94"/>
      <c r="AS194" s="94"/>
      <c r="AT194" s="94"/>
      <c r="AU194" s="94"/>
      <c r="AV194" s="94"/>
      <c r="AW194" s="94"/>
      <c r="AX194" s="94"/>
      <c r="AY194" s="94"/>
      <c r="AZ194" s="94"/>
      <c r="BA194" s="94"/>
      <c r="BB194" s="94"/>
      <c r="BC194" s="94"/>
    </row>
    <row r="195" spans="25:55" s="141" customFormat="1" x14ac:dyDescent="0.25">
      <c r="Y195" s="112">
        <v>120</v>
      </c>
      <c r="Z195" s="115">
        <f>ROUND(Y195/AC$75,0)</f>
        <v>30</v>
      </c>
      <c r="AA195" s="115">
        <f>ROUND(Y195/AC$75,0)</f>
        <v>30</v>
      </c>
      <c r="AB195" s="115">
        <f t="shared" ref="AB195:AB224" si="10">ROUND($Y195/AC$75,0)</f>
        <v>30</v>
      </c>
      <c r="AC195" s="115">
        <f t="shared" ref="AC195:AC224" si="11">ROUNDUP($Y195/$AC$75,0)</f>
        <v>30</v>
      </c>
      <c r="AD195" s="117"/>
      <c r="AE195" s="117"/>
      <c r="AF195" s="117"/>
      <c r="AG195" s="117"/>
      <c r="AH195" s="117"/>
      <c r="AI195" s="114" t="b">
        <f t="shared" si="9"/>
        <v>1</v>
      </c>
      <c r="AJ195" s="116"/>
      <c r="AK195" s="94"/>
      <c r="AL195" s="94"/>
      <c r="AM195" s="94"/>
      <c r="AN195" s="94"/>
      <c r="AO195" s="94"/>
      <c r="AP195" s="94"/>
      <c r="AQ195" s="94"/>
      <c r="AR195" s="94"/>
      <c r="AS195" s="94"/>
      <c r="AT195" s="94"/>
      <c r="AU195" s="94"/>
      <c r="AV195" s="94"/>
      <c r="AW195" s="94"/>
      <c r="AX195" s="94"/>
      <c r="AY195" s="94"/>
      <c r="AZ195" s="94"/>
      <c r="BA195" s="94"/>
      <c r="BB195" s="94"/>
      <c r="BC195" s="94"/>
    </row>
    <row r="196" spans="25:55" s="141" customFormat="1" x14ac:dyDescent="0.25">
      <c r="Y196" s="109">
        <v>121</v>
      </c>
      <c r="Z196" s="115">
        <f>ROUND(Y196/AC$75,0)</f>
        <v>30</v>
      </c>
      <c r="AA196" s="115">
        <f>ROUND(Y196/AC$75,0)</f>
        <v>30</v>
      </c>
      <c r="AB196" s="115">
        <f t="shared" si="10"/>
        <v>30</v>
      </c>
      <c r="AC196" s="115">
        <f t="shared" si="11"/>
        <v>31</v>
      </c>
      <c r="AD196" s="115"/>
      <c r="AE196" s="115"/>
      <c r="AF196" s="115"/>
      <c r="AG196" s="115"/>
      <c r="AH196" s="115"/>
      <c r="AI196" s="111" t="b">
        <f t="shared" si="9"/>
        <v>1</v>
      </c>
      <c r="AJ196" s="116"/>
      <c r="AK196" s="94"/>
      <c r="AL196" s="94"/>
      <c r="AM196" s="94"/>
      <c r="AN196" s="94"/>
      <c r="AO196" s="94"/>
      <c r="AP196" s="94"/>
      <c r="AQ196" s="94"/>
      <c r="AR196" s="94"/>
      <c r="AS196" s="94"/>
      <c r="AT196" s="94"/>
      <c r="AU196" s="94"/>
      <c r="AV196" s="94"/>
      <c r="AW196" s="94"/>
      <c r="AX196" s="94"/>
      <c r="AY196" s="94"/>
      <c r="AZ196" s="94"/>
      <c r="BA196" s="94"/>
      <c r="BB196" s="94"/>
      <c r="BC196" s="94"/>
    </row>
    <row r="197" spans="25:55" s="141" customFormat="1" x14ac:dyDescent="0.25">
      <c r="Y197" s="109">
        <v>122</v>
      </c>
      <c r="Z197" s="115">
        <v>30</v>
      </c>
      <c r="AA197" s="115">
        <v>30</v>
      </c>
      <c r="AB197" s="115">
        <f t="shared" si="10"/>
        <v>31</v>
      </c>
      <c r="AC197" s="115">
        <f t="shared" si="11"/>
        <v>31</v>
      </c>
      <c r="AD197" s="115"/>
      <c r="AE197" s="115"/>
      <c r="AF197" s="115"/>
      <c r="AG197" s="115"/>
      <c r="AH197" s="115"/>
      <c r="AI197" s="111" t="b">
        <f t="shared" si="9"/>
        <v>1</v>
      </c>
      <c r="AJ197" s="116"/>
      <c r="AK197" s="94"/>
      <c r="AL197" s="94"/>
      <c r="AM197" s="94"/>
      <c r="AN197" s="94"/>
      <c r="AO197" s="94"/>
      <c r="AP197" s="94"/>
      <c r="AQ197" s="94"/>
      <c r="AR197" s="94"/>
      <c r="AS197" s="94"/>
      <c r="AT197" s="94"/>
      <c r="AU197" s="94"/>
      <c r="AV197" s="94"/>
      <c r="AW197" s="94"/>
      <c r="AX197" s="94"/>
      <c r="AY197" s="94"/>
      <c r="AZ197" s="94"/>
      <c r="BA197" s="94"/>
      <c r="BB197" s="94"/>
      <c r="BC197" s="94"/>
    </row>
    <row r="198" spans="25:55" s="141" customFormat="1" x14ac:dyDescent="0.25">
      <c r="Y198" s="109">
        <v>123</v>
      </c>
      <c r="Z198" s="115">
        <v>30</v>
      </c>
      <c r="AA198" s="115">
        <f>ROUND(Y198/AC$75,0)</f>
        <v>31</v>
      </c>
      <c r="AB198" s="115">
        <f t="shared" si="10"/>
        <v>31</v>
      </c>
      <c r="AC198" s="115">
        <f t="shared" si="11"/>
        <v>31</v>
      </c>
      <c r="AD198" s="115"/>
      <c r="AE198" s="115"/>
      <c r="AF198" s="115"/>
      <c r="AG198" s="115"/>
      <c r="AH198" s="115"/>
      <c r="AI198" s="111" t="b">
        <f t="shared" si="9"/>
        <v>1</v>
      </c>
      <c r="AJ198" s="116"/>
      <c r="AK198" s="94"/>
      <c r="AL198" s="94"/>
      <c r="AM198" s="94"/>
      <c r="AN198" s="94"/>
      <c r="AO198" s="94"/>
      <c r="AP198" s="94"/>
      <c r="AQ198" s="94"/>
      <c r="AR198" s="94"/>
      <c r="AS198" s="94"/>
      <c r="AT198" s="94"/>
      <c r="AU198" s="94"/>
      <c r="AV198" s="94"/>
      <c r="AW198" s="94"/>
      <c r="AX198" s="94"/>
      <c r="AY198" s="94"/>
      <c r="AZ198" s="94"/>
      <c r="BA198" s="94"/>
      <c r="BB198" s="94"/>
      <c r="BC198" s="94"/>
    </row>
    <row r="199" spans="25:55" s="141" customFormat="1" x14ac:dyDescent="0.25">
      <c r="Y199" s="109">
        <v>124</v>
      </c>
      <c r="Z199" s="115">
        <f>ROUND(Y199/AC$75,0)</f>
        <v>31</v>
      </c>
      <c r="AA199" s="115">
        <f>ROUND(Y199/AC$75,0)</f>
        <v>31</v>
      </c>
      <c r="AB199" s="115">
        <f t="shared" si="10"/>
        <v>31</v>
      </c>
      <c r="AC199" s="115">
        <f t="shared" si="11"/>
        <v>31</v>
      </c>
      <c r="AD199" s="115"/>
      <c r="AE199" s="115"/>
      <c r="AF199" s="115"/>
      <c r="AG199" s="115"/>
      <c r="AH199" s="115"/>
      <c r="AI199" s="111" t="b">
        <f t="shared" si="9"/>
        <v>1</v>
      </c>
      <c r="AJ199" s="116"/>
      <c r="AK199" s="94"/>
      <c r="AL199" s="94"/>
      <c r="AM199" s="94"/>
      <c r="AN199" s="94"/>
      <c r="AO199" s="94"/>
      <c r="AP199" s="94"/>
      <c r="AQ199" s="94"/>
      <c r="AR199" s="94"/>
      <c r="AS199" s="94"/>
      <c r="AT199" s="94"/>
      <c r="AU199" s="94"/>
      <c r="AV199" s="94"/>
      <c r="AW199" s="94"/>
      <c r="AX199" s="94"/>
      <c r="AY199" s="94"/>
      <c r="AZ199" s="94"/>
      <c r="BA199" s="94"/>
      <c r="BB199" s="94"/>
      <c r="BC199" s="94"/>
    </row>
    <row r="200" spans="25:55" s="141" customFormat="1" x14ac:dyDescent="0.25">
      <c r="Y200" s="109">
        <v>125</v>
      </c>
      <c r="Z200" s="115">
        <f>ROUND(Y200/AC$75,0)</f>
        <v>31</v>
      </c>
      <c r="AA200" s="115">
        <f>ROUND(Y200/AC$75,0)</f>
        <v>31</v>
      </c>
      <c r="AB200" s="115">
        <f t="shared" si="10"/>
        <v>31</v>
      </c>
      <c r="AC200" s="115">
        <f t="shared" si="11"/>
        <v>32</v>
      </c>
      <c r="AD200" s="115"/>
      <c r="AE200" s="115"/>
      <c r="AF200" s="115"/>
      <c r="AG200" s="115"/>
      <c r="AH200" s="115"/>
      <c r="AI200" s="111" t="b">
        <f t="shared" si="9"/>
        <v>1</v>
      </c>
      <c r="AJ200" s="116"/>
      <c r="AK200" s="94"/>
      <c r="AL200" s="94"/>
      <c r="AM200" s="94"/>
      <c r="AN200" s="94"/>
      <c r="AO200" s="94"/>
      <c r="AP200" s="94"/>
      <c r="AQ200" s="94"/>
      <c r="AR200" s="94"/>
      <c r="AS200" s="94"/>
      <c r="AT200" s="94"/>
      <c r="AU200" s="94"/>
      <c r="AV200" s="94"/>
      <c r="AW200" s="94"/>
      <c r="AX200" s="94"/>
      <c r="AY200" s="94"/>
      <c r="AZ200" s="94"/>
      <c r="BA200" s="94"/>
      <c r="BB200" s="94"/>
      <c r="BC200" s="94"/>
    </row>
    <row r="201" spans="25:55" s="141" customFormat="1" x14ac:dyDescent="0.25">
      <c r="Y201" s="109">
        <v>126</v>
      </c>
      <c r="Z201" s="115">
        <v>31</v>
      </c>
      <c r="AA201" s="115">
        <v>31</v>
      </c>
      <c r="AB201" s="115">
        <f t="shared" si="10"/>
        <v>32</v>
      </c>
      <c r="AC201" s="115">
        <f t="shared" si="11"/>
        <v>32</v>
      </c>
      <c r="AD201" s="115"/>
      <c r="AE201" s="115"/>
      <c r="AF201" s="115"/>
      <c r="AG201" s="115"/>
      <c r="AH201" s="115"/>
      <c r="AI201" s="111" t="b">
        <f t="shared" si="9"/>
        <v>1</v>
      </c>
      <c r="AJ201" s="116"/>
      <c r="AK201" s="94"/>
      <c r="AL201" s="94"/>
      <c r="AM201" s="94"/>
      <c r="AN201" s="94"/>
      <c r="AO201" s="94"/>
      <c r="AP201" s="94"/>
      <c r="AQ201" s="94"/>
      <c r="AR201" s="94"/>
      <c r="AS201" s="94"/>
      <c r="AT201" s="94"/>
      <c r="AU201" s="94"/>
      <c r="AV201" s="94"/>
      <c r="AW201" s="94"/>
      <c r="AX201" s="94"/>
      <c r="AY201" s="94"/>
      <c r="AZ201" s="94"/>
      <c r="BA201" s="94"/>
      <c r="BB201" s="94"/>
      <c r="BC201" s="94"/>
    </row>
    <row r="202" spans="25:55" s="141" customFormat="1" x14ac:dyDescent="0.25">
      <c r="Y202" s="109">
        <v>127</v>
      </c>
      <c r="Z202" s="115">
        <v>31</v>
      </c>
      <c r="AA202" s="115">
        <f>ROUND(Y202/AC$75,0)</f>
        <v>32</v>
      </c>
      <c r="AB202" s="115">
        <f t="shared" si="10"/>
        <v>32</v>
      </c>
      <c r="AC202" s="115">
        <f t="shared" si="11"/>
        <v>32</v>
      </c>
      <c r="AD202" s="115"/>
      <c r="AE202" s="115"/>
      <c r="AF202" s="115"/>
      <c r="AG202" s="115"/>
      <c r="AH202" s="115"/>
      <c r="AI202" s="111" t="b">
        <f t="shared" si="9"/>
        <v>1</v>
      </c>
      <c r="AJ202" s="116">
        <f>Y202-Z202-AA202-AB202-AC202</f>
        <v>0</v>
      </c>
      <c r="AK202" s="94"/>
      <c r="AL202" s="94"/>
      <c r="AM202" s="94"/>
      <c r="AN202" s="94"/>
      <c r="AO202" s="94"/>
      <c r="AP202" s="94"/>
      <c r="AQ202" s="94"/>
      <c r="AR202" s="94"/>
      <c r="AS202" s="94"/>
      <c r="AT202" s="94"/>
      <c r="AU202" s="94"/>
      <c r="AV202" s="94"/>
      <c r="AW202" s="94"/>
      <c r="AX202" s="94"/>
      <c r="AY202" s="94"/>
      <c r="AZ202" s="94"/>
      <c r="BA202" s="94"/>
      <c r="BB202" s="94"/>
      <c r="BC202" s="94"/>
    </row>
    <row r="203" spans="25:55" s="141" customFormat="1" x14ac:dyDescent="0.25">
      <c r="Y203" s="109">
        <v>128</v>
      </c>
      <c r="Z203" s="115">
        <f>ROUND(Y203/AC$75,0)</f>
        <v>32</v>
      </c>
      <c r="AA203" s="115">
        <f>ROUND(Y203/AC$75,0)</f>
        <v>32</v>
      </c>
      <c r="AB203" s="115">
        <f t="shared" si="10"/>
        <v>32</v>
      </c>
      <c r="AC203" s="115">
        <f t="shared" si="11"/>
        <v>32</v>
      </c>
      <c r="AD203" s="115"/>
      <c r="AE203" s="115"/>
      <c r="AF203" s="115"/>
      <c r="AG203" s="115"/>
      <c r="AH203" s="115"/>
      <c r="AI203" s="111" t="b">
        <f t="shared" si="9"/>
        <v>1</v>
      </c>
      <c r="AJ203" s="116">
        <f t="shared" ref="AJ203:AJ224" si="12">Y203-Z203-AA203-AB203-AC203</f>
        <v>0</v>
      </c>
      <c r="AK203" s="94"/>
      <c r="AL203" s="94"/>
      <c r="AM203" s="94"/>
      <c r="AN203" s="94"/>
      <c r="AO203" s="94"/>
      <c r="AP203" s="94"/>
      <c r="AQ203" s="94"/>
      <c r="AR203" s="94"/>
      <c r="AS203" s="94"/>
      <c r="AT203" s="94"/>
      <c r="AU203" s="94"/>
      <c r="AV203" s="94"/>
      <c r="AW203" s="94"/>
      <c r="AX203" s="94"/>
      <c r="AY203" s="94"/>
      <c r="AZ203" s="94"/>
      <c r="BA203" s="94"/>
      <c r="BB203" s="94"/>
      <c r="BC203" s="94"/>
    </row>
    <row r="204" spans="25:55" s="141" customFormat="1" x14ac:dyDescent="0.25">
      <c r="Y204" s="109">
        <v>129</v>
      </c>
      <c r="Z204" s="115">
        <f>ROUND(Y204/AC$75,0)</f>
        <v>32</v>
      </c>
      <c r="AA204" s="115">
        <f>ROUND(Y204/AC$75,0)</f>
        <v>32</v>
      </c>
      <c r="AB204" s="115">
        <f t="shared" si="10"/>
        <v>32</v>
      </c>
      <c r="AC204" s="115">
        <f t="shared" si="11"/>
        <v>33</v>
      </c>
      <c r="AD204" s="115"/>
      <c r="AE204" s="115"/>
      <c r="AF204" s="115"/>
      <c r="AG204" s="115"/>
      <c r="AH204" s="115"/>
      <c r="AI204" s="111" t="b">
        <f t="shared" si="9"/>
        <v>1</v>
      </c>
      <c r="AJ204" s="116">
        <f t="shared" si="12"/>
        <v>0</v>
      </c>
      <c r="AK204" s="94"/>
      <c r="AL204" s="94"/>
      <c r="AM204" s="94"/>
      <c r="AN204" s="94"/>
      <c r="AO204" s="94"/>
      <c r="AP204" s="94"/>
      <c r="AQ204" s="94"/>
      <c r="AR204" s="94"/>
      <c r="AS204" s="94"/>
      <c r="AT204" s="94"/>
      <c r="AU204" s="94"/>
      <c r="AV204" s="94"/>
      <c r="AW204" s="94"/>
      <c r="AX204" s="94"/>
      <c r="AY204" s="94"/>
      <c r="AZ204" s="94"/>
      <c r="BA204" s="94"/>
      <c r="BB204" s="94"/>
      <c r="BC204" s="94"/>
    </row>
    <row r="205" spans="25:55" s="141" customFormat="1" x14ac:dyDescent="0.25">
      <c r="Y205" s="109">
        <v>130</v>
      </c>
      <c r="Z205" s="115">
        <v>32</v>
      </c>
      <c r="AA205" s="115">
        <v>32</v>
      </c>
      <c r="AB205" s="115">
        <f t="shared" si="10"/>
        <v>33</v>
      </c>
      <c r="AC205" s="115">
        <f t="shared" si="11"/>
        <v>33</v>
      </c>
      <c r="AD205" s="115"/>
      <c r="AE205" s="115"/>
      <c r="AF205" s="115"/>
      <c r="AG205" s="115"/>
      <c r="AH205" s="115"/>
      <c r="AI205" s="111" t="b">
        <f t="shared" si="9"/>
        <v>1</v>
      </c>
      <c r="AJ205" s="116">
        <f t="shared" si="12"/>
        <v>0</v>
      </c>
      <c r="AK205" s="94"/>
      <c r="AL205" s="94"/>
      <c r="AM205" s="94"/>
      <c r="AN205" s="94"/>
      <c r="AO205" s="94"/>
      <c r="AP205" s="94"/>
      <c r="AQ205" s="94"/>
      <c r="AR205" s="94"/>
      <c r="AS205" s="94"/>
      <c r="AT205" s="94"/>
      <c r="AU205" s="94"/>
      <c r="AV205" s="94"/>
      <c r="AW205" s="94"/>
      <c r="AX205" s="94"/>
      <c r="AY205" s="94"/>
      <c r="AZ205" s="94"/>
      <c r="BA205" s="94"/>
      <c r="BB205" s="94"/>
      <c r="BC205" s="94"/>
    </row>
    <row r="206" spans="25:55" s="141" customFormat="1" x14ac:dyDescent="0.25">
      <c r="Y206" s="109">
        <v>131</v>
      </c>
      <c r="Z206" s="115">
        <v>32</v>
      </c>
      <c r="AA206" s="115">
        <f>ROUND(Y206/AC$75,0)</f>
        <v>33</v>
      </c>
      <c r="AB206" s="115">
        <f t="shared" si="10"/>
        <v>33</v>
      </c>
      <c r="AC206" s="115">
        <f t="shared" si="11"/>
        <v>33</v>
      </c>
      <c r="AD206" s="115"/>
      <c r="AE206" s="115"/>
      <c r="AF206" s="115"/>
      <c r="AG206" s="115"/>
      <c r="AH206" s="115"/>
      <c r="AI206" s="111" t="b">
        <f t="shared" si="9"/>
        <v>1</v>
      </c>
      <c r="AJ206" s="116">
        <f t="shared" si="12"/>
        <v>0</v>
      </c>
      <c r="AK206" s="94"/>
      <c r="AL206" s="94"/>
      <c r="AM206" s="94"/>
      <c r="AN206" s="94"/>
      <c r="AO206" s="94"/>
      <c r="AP206" s="94"/>
      <c r="AQ206" s="94"/>
      <c r="AR206" s="94"/>
      <c r="AS206" s="94"/>
      <c r="AT206" s="94"/>
      <c r="AU206" s="94"/>
      <c r="AV206" s="94"/>
      <c r="AW206" s="94"/>
      <c r="AX206" s="94"/>
      <c r="AY206" s="94"/>
      <c r="AZ206" s="94"/>
      <c r="BA206" s="94"/>
      <c r="BB206" s="94"/>
      <c r="BC206" s="94"/>
    </row>
    <row r="207" spans="25:55" s="141" customFormat="1" x14ac:dyDescent="0.25">
      <c r="Y207" s="109">
        <v>132</v>
      </c>
      <c r="Z207" s="115">
        <f>ROUND(Y207/AC$75,0)</f>
        <v>33</v>
      </c>
      <c r="AA207" s="115">
        <f>ROUND(Y207/AC$75,0)</f>
        <v>33</v>
      </c>
      <c r="AB207" s="115">
        <f t="shared" si="10"/>
        <v>33</v>
      </c>
      <c r="AC207" s="115">
        <f t="shared" si="11"/>
        <v>33</v>
      </c>
      <c r="AD207" s="115"/>
      <c r="AE207" s="115"/>
      <c r="AF207" s="115"/>
      <c r="AG207" s="115"/>
      <c r="AH207" s="115"/>
      <c r="AI207" s="111" t="b">
        <f t="shared" si="9"/>
        <v>1</v>
      </c>
      <c r="AJ207" s="116">
        <f t="shared" si="12"/>
        <v>0</v>
      </c>
      <c r="AK207" s="94"/>
      <c r="AL207" s="94"/>
      <c r="AM207" s="94"/>
      <c r="AN207" s="94"/>
      <c r="AO207" s="94"/>
      <c r="AP207" s="94"/>
      <c r="AQ207" s="94"/>
      <c r="AR207" s="94"/>
      <c r="AS207" s="94"/>
      <c r="AT207" s="94"/>
      <c r="AU207" s="94"/>
      <c r="AV207" s="94"/>
      <c r="AW207" s="94"/>
      <c r="AX207" s="94"/>
      <c r="AY207" s="94"/>
      <c r="AZ207" s="94"/>
      <c r="BA207" s="94"/>
      <c r="BB207" s="94"/>
      <c r="BC207" s="94"/>
    </row>
    <row r="208" spans="25:55" s="141" customFormat="1" x14ac:dyDescent="0.25">
      <c r="Y208" s="109">
        <v>133</v>
      </c>
      <c r="Z208" s="115">
        <f>ROUND(Y208/AC$75,0)</f>
        <v>33</v>
      </c>
      <c r="AA208" s="115">
        <f>ROUND(Y208/AC$75,0)</f>
        <v>33</v>
      </c>
      <c r="AB208" s="115">
        <f t="shared" si="10"/>
        <v>33</v>
      </c>
      <c r="AC208" s="115">
        <f t="shared" si="11"/>
        <v>34</v>
      </c>
      <c r="AD208" s="115"/>
      <c r="AE208" s="115"/>
      <c r="AF208" s="115"/>
      <c r="AG208" s="115"/>
      <c r="AH208" s="115"/>
      <c r="AI208" s="111" t="b">
        <f t="shared" si="9"/>
        <v>1</v>
      </c>
      <c r="AJ208" s="116">
        <f t="shared" si="12"/>
        <v>0</v>
      </c>
      <c r="AK208" s="94"/>
      <c r="AL208" s="94"/>
      <c r="AM208" s="94"/>
      <c r="AN208" s="94"/>
      <c r="AO208" s="94"/>
      <c r="AP208" s="94"/>
      <c r="AQ208" s="94"/>
      <c r="AR208" s="94"/>
      <c r="AS208" s="94"/>
      <c r="AT208" s="94"/>
      <c r="AU208" s="94"/>
      <c r="AV208" s="94"/>
      <c r="AW208" s="94"/>
      <c r="AX208" s="94"/>
      <c r="AY208" s="94"/>
      <c r="AZ208" s="94"/>
      <c r="BA208" s="94"/>
      <c r="BB208" s="94"/>
      <c r="BC208" s="94"/>
    </row>
    <row r="209" spans="25:55" s="141" customFormat="1" x14ac:dyDescent="0.25">
      <c r="Y209" s="109">
        <v>134</v>
      </c>
      <c r="Z209" s="115">
        <v>33</v>
      </c>
      <c r="AA209" s="115">
        <v>33</v>
      </c>
      <c r="AB209" s="115">
        <f t="shared" si="10"/>
        <v>34</v>
      </c>
      <c r="AC209" s="115">
        <f t="shared" si="11"/>
        <v>34</v>
      </c>
      <c r="AD209" s="115"/>
      <c r="AE209" s="115"/>
      <c r="AF209" s="115"/>
      <c r="AG209" s="115"/>
      <c r="AH209" s="115"/>
      <c r="AI209" s="111" t="b">
        <f t="shared" si="9"/>
        <v>1</v>
      </c>
      <c r="AJ209" s="116">
        <f t="shared" si="12"/>
        <v>0</v>
      </c>
      <c r="AK209" s="94"/>
      <c r="AL209" s="94"/>
      <c r="AM209" s="94"/>
      <c r="AN209" s="94"/>
      <c r="AO209" s="94"/>
      <c r="AP209" s="94"/>
      <c r="AQ209" s="94"/>
      <c r="AR209" s="94"/>
      <c r="AS209" s="94"/>
      <c r="AT209" s="94"/>
      <c r="AU209" s="94"/>
      <c r="AV209" s="94"/>
      <c r="AW209" s="94"/>
      <c r="AX209" s="94"/>
      <c r="AY209" s="94"/>
      <c r="AZ209" s="94"/>
      <c r="BA209" s="94"/>
      <c r="BB209" s="94"/>
      <c r="BC209" s="94"/>
    </row>
    <row r="210" spans="25:55" s="141" customFormat="1" x14ac:dyDescent="0.25">
      <c r="Y210" s="109">
        <v>135</v>
      </c>
      <c r="Z210" s="115">
        <v>33</v>
      </c>
      <c r="AA210" s="115">
        <f>ROUND(Y210/AC$75,0)</f>
        <v>34</v>
      </c>
      <c r="AB210" s="115">
        <f t="shared" si="10"/>
        <v>34</v>
      </c>
      <c r="AC210" s="115">
        <f t="shared" si="11"/>
        <v>34</v>
      </c>
      <c r="AD210" s="115"/>
      <c r="AE210" s="115"/>
      <c r="AF210" s="115"/>
      <c r="AG210" s="115"/>
      <c r="AH210" s="115"/>
      <c r="AI210" s="111" t="b">
        <f t="shared" si="9"/>
        <v>1</v>
      </c>
      <c r="AJ210" s="116">
        <f t="shared" si="12"/>
        <v>0</v>
      </c>
      <c r="AK210" s="94"/>
      <c r="AL210" s="94"/>
      <c r="AM210" s="94"/>
      <c r="AN210" s="94"/>
      <c r="AO210" s="94"/>
      <c r="AP210" s="94"/>
      <c r="AQ210" s="94"/>
      <c r="AR210" s="94"/>
      <c r="AS210" s="94"/>
      <c r="AT210" s="94"/>
      <c r="AU210" s="94"/>
      <c r="AV210" s="94"/>
      <c r="AW210" s="94"/>
      <c r="AX210" s="94"/>
      <c r="AY210" s="94"/>
      <c r="AZ210" s="94"/>
      <c r="BA210" s="94"/>
      <c r="BB210" s="94"/>
      <c r="BC210" s="94"/>
    </row>
    <row r="211" spans="25:55" s="141" customFormat="1" x14ac:dyDescent="0.25">
      <c r="Y211" s="109">
        <v>136</v>
      </c>
      <c r="Z211" s="115">
        <f>ROUND(Y211/AC$75,0)</f>
        <v>34</v>
      </c>
      <c r="AA211" s="115">
        <f>ROUND(Y211/AC$75,0)</f>
        <v>34</v>
      </c>
      <c r="AB211" s="115">
        <f t="shared" si="10"/>
        <v>34</v>
      </c>
      <c r="AC211" s="115">
        <f t="shared" si="11"/>
        <v>34</v>
      </c>
      <c r="AD211" s="115"/>
      <c r="AE211" s="115"/>
      <c r="AF211" s="115"/>
      <c r="AG211" s="115"/>
      <c r="AH211" s="115"/>
      <c r="AI211" s="111" t="b">
        <f t="shared" si="9"/>
        <v>1</v>
      </c>
      <c r="AJ211" s="116">
        <f t="shared" si="12"/>
        <v>0</v>
      </c>
      <c r="AK211" s="94"/>
      <c r="AL211" s="94"/>
      <c r="AM211" s="94"/>
      <c r="AN211" s="94"/>
      <c r="AO211" s="94"/>
      <c r="AP211" s="94"/>
      <c r="AQ211" s="94"/>
      <c r="AR211" s="94"/>
      <c r="AS211" s="94"/>
      <c r="AT211" s="94"/>
      <c r="AU211" s="94"/>
      <c r="AV211" s="94"/>
      <c r="AW211" s="94"/>
      <c r="AX211" s="94"/>
      <c r="AY211" s="94"/>
      <c r="AZ211" s="94"/>
      <c r="BA211" s="94"/>
      <c r="BB211" s="94"/>
      <c r="BC211" s="94"/>
    </row>
    <row r="212" spans="25:55" s="141" customFormat="1" x14ac:dyDescent="0.25">
      <c r="Y212" s="109">
        <v>137</v>
      </c>
      <c r="Z212" s="115">
        <f>ROUND(Y212/AC$75,0)</f>
        <v>34</v>
      </c>
      <c r="AA212" s="115">
        <f>ROUND(Y212/AC$75,0)</f>
        <v>34</v>
      </c>
      <c r="AB212" s="115">
        <f t="shared" si="10"/>
        <v>34</v>
      </c>
      <c r="AC212" s="115">
        <f t="shared" si="11"/>
        <v>35</v>
      </c>
      <c r="AD212" s="115"/>
      <c r="AE212" s="115"/>
      <c r="AF212" s="115"/>
      <c r="AG212" s="115"/>
      <c r="AH212" s="115"/>
      <c r="AI212" s="111" t="b">
        <f t="shared" si="9"/>
        <v>1</v>
      </c>
      <c r="AJ212" s="116">
        <f t="shared" si="12"/>
        <v>0</v>
      </c>
      <c r="AK212" s="94"/>
      <c r="AL212" s="94"/>
      <c r="AM212" s="94"/>
      <c r="AN212" s="94"/>
      <c r="AO212" s="94"/>
      <c r="AP212" s="94"/>
      <c r="AQ212" s="94"/>
      <c r="AR212" s="94"/>
      <c r="AS212" s="94"/>
      <c r="AT212" s="94"/>
      <c r="AU212" s="94"/>
      <c r="AV212" s="94"/>
      <c r="AW212" s="94"/>
      <c r="AX212" s="94"/>
      <c r="AY212" s="94"/>
      <c r="AZ212" s="94"/>
      <c r="BA212" s="94"/>
      <c r="BB212" s="94"/>
      <c r="BC212" s="94"/>
    </row>
    <row r="213" spans="25:55" s="141" customFormat="1" x14ac:dyDescent="0.25">
      <c r="Y213" s="109">
        <v>138</v>
      </c>
      <c r="Z213" s="115">
        <v>34</v>
      </c>
      <c r="AA213" s="115">
        <v>34</v>
      </c>
      <c r="AB213" s="115">
        <f t="shared" si="10"/>
        <v>35</v>
      </c>
      <c r="AC213" s="115">
        <f t="shared" si="11"/>
        <v>35</v>
      </c>
      <c r="AD213" s="115"/>
      <c r="AE213" s="115"/>
      <c r="AF213" s="115"/>
      <c r="AG213" s="115"/>
      <c r="AH213" s="115"/>
      <c r="AI213" s="111" t="b">
        <f t="shared" si="9"/>
        <v>1</v>
      </c>
      <c r="AJ213" s="116">
        <f t="shared" si="12"/>
        <v>0</v>
      </c>
      <c r="AK213" s="94"/>
      <c r="AL213" s="94"/>
      <c r="AM213" s="94"/>
      <c r="AN213" s="94"/>
      <c r="AO213" s="94"/>
      <c r="AP213" s="94"/>
      <c r="AQ213" s="94"/>
      <c r="AR213" s="94"/>
      <c r="AS213" s="94"/>
      <c r="AT213" s="94"/>
      <c r="AU213" s="94"/>
      <c r="AV213" s="94"/>
      <c r="AW213" s="94"/>
      <c r="AX213" s="94"/>
      <c r="AY213" s="94"/>
      <c r="AZ213" s="94"/>
      <c r="BA213" s="94"/>
      <c r="BB213" s="94"/>
      <c r="BC213" s="94"/>
    </row>
    <row r="214" spans="25:55" s="141" customFormat="1" x14ac:dyDescent="0.25">
      <c r="Y214" s="109">
        <v>139</v>
      </c>
      <c r="Z214" s="115">
        <v>34</v>
      </c>
      <c r="AA214" s="115">
        <f>ROUND(Y214/AC$75,0)</f>
        <v>35</v>
      </c>
      <c r="AB214" s="115">
        <f t="shared" si="10"/>
        <v>35</v>
      </c>
      <c r="AC214" s="115">
        <f t="shared" si="11"/>
        <v>35</v>
      </c>
      <c r="AD214" s="115"/>
      <c r="AE214" s="115"/>
      <c r="AF214" s="115"/>
      <c r="AG214" s="115"/>
      <c r="AH214" s="115"/>
      <c r="AI214" s="111" t="b">
        <f t="shared" si="9"/>
        <v>1</v>
      </c>
      <c r="AJ214" s="116">
        <f t="shared" si="12"/>
        <v>0</v>
      </c>
      <c r="AK214" s="94"/>
      <c r="AL214" s="94"/>
      <c r="AM214" s="94"/>
      <c r="AN214" s="94"/>
      <c r="AO214" s="94"/>
      <c r="AP214" s="94"/>
      <c r="AQ214" s="94"/>
      <c r="AR214" s="94"/>
      <c r="AS214" s="94"/>
      <c r="AT214" s="94"/>
      <c r="AU214" s="94"/>
      <c r="AV214" s="94"/>
      <c r="AW214" s="94"/>
      <c r="AX214" s="94"/>
      <c r="AY214" s="94"/>
      <c r="AZ214" s="94"/>
      <c r="BA214" s="94"/>
      <c r="BB214" s="94"/>
      <c r="BC214" s="94"/>
    </row>
    <row r="215" spans="25:55" s="141" customFormat="1" x14ac:dyDescent="0.25">
      <c r="Y215" s="109">
        <v>140</v>
      </c>
      <c r="Z215" s="115">
        <f>ROUND(Y215/AC$75,0)</f>
        <v>35</v>
      </c>
      <c r="AA215" s="115">
        <f>ROUND(Y215/AC$75,0)</f>
        <v>35</v>
      </c>
      <c r="AB215" s="115">
        <f t="shared" si="10"/>
        <v>35</v>
      </c>
      <c r="AC215" s="115">
        <f t="shared" si="11"/>
        <v>35</v>
      </c>
      <c r="AD215" s="115"/>
      <c r="AE215" s="115"/>
      <c r="AF215" s="115"/>
      <c r="AG215" s="115"/>
      <c r="AH215" s="115"/>
      <c r="AI215" s="111" t="b">
        <f t="shared" si="9"/>
        <v>1</v>
      </c>
      <c r="AJ215" s="116">
        <f t="shared" si="12"/>
        <v>0</v>
      </c>
      <c r="AK215" s="94"/>
      <c r="AL215" s="94"/>
      <c r="AM215" s="94"/>
      <c r="AN215" s="94"/>
      <c r="AO215" s="94"/>
      <c r="AP215" s="94"/>
      <c r="AQ215" s="94"/>
      <c r="AR215" s="94"/>
      <c r="AS215" s="94"/>
      <c r="AT215" s="94"/>
      <c r="AU215" s="94"/>
      <c r="AV215" s="94"/>
      <c r="AW215" s="94"/>
      <c r="AX215" s="94"/>
      <c r="AY215" s="94"/>
      <c r="AZ215" s="94"/>
      <c r="BA215" s="94"/>
      <c r="BB215" s="94"/>
      <c r="BC215" s="94"/>
    </row>
    <row r="216" spans="25:55" s="141" customFormat="1" x14ac:dyDescent="0.25">
      <c r="Y216" s="109">
        <v>141</v>
      </c>
      <c r="Z216" s="115">
        <f>ROUND(Y216/AC$75,0)</f>
        <v>35</v>
      </c>
      <c r="AA216" s="115">
        <f>ROUND(Y216/AC$75,0)</f>
        <v>35</v>
      </c>
      <c r="AB216" s="115">
        <f t="shared" si="10"/>
        <v>35</v>
      </c>
      <c r="AC216" s="115">
        <f t="shared" si="11"/>
        <v>36</v>
      </c>
      <c r="AD216" s="115"/>
      <c r="AE216" s="115"/>
      <c r="AF216" s="115"/>
      <c r="AG216" s="115"/>
      <c r="AH216" s="115"/>
      <c r="AI216" s="111" t="b">
        <f t="shared" si="9"/>
        <v>1</v>
      </c>
      <c r="AJ216" s="116">
        <f t="shared" si="12"/>
        <v>0</v>
      </c>
      <c r="AK216" s="94"/>
      <c r="AL216" s="94"/>
      <c r="AM216" s="94"/>
      <c r="AN216" s="94"/>
      <c r="AO216" s="94"/>
      <c r="AP216" s="94"/>
      <c r="AQ216" s="94"/>
      <c r="AR216" s="94"/>
      <c r="AS216" s="94"/>
      <c r="AT216" s="94"/>
      <c r="AU216" s="94"/>
      <c r="AV216" s="94"/>
      <c r="AW216" s="94"/>
      <c r="AX216" s="94"/>
      <c r="AY216" s="94"/>
      <c r="AZ216" s="94"/>
      <c r="BA216" s="94"/>
      <c r="BB216" s="94"/>
      <c r="BC216" s="94"/>
    </row>
    <row r="217" spans="25:55" s="141" customFormat="1" x14ac:dyDescent="0.25">
      <c r="Y217" s="109">
        <v>142</v>
      </c>
      <c r="Z217" s="115">
        <v>35</v>
      </c>
      <c r="AA217" s="115">
        <v>35</v>
      </c>
      <c r="AB217" s="115">
        <f t="shared" si="10"/>
        <v>36</v>
      </c>
      <c r="AC217" s="115">
        <f t="shared" si="11"/>
        <v>36</v>
      </c>
      <c r="AD217" s="115"/>
      <c r="AE217" s="115"/>
      <c r="AF217" s="115"/>
      <c r="AG217" s="115"/>
      <c r="AH217" s="115"/>
      <c r="AI217" s="111" t="b">
        <f t="shared" si="9"/>
        <v>1</v>
      </c>
      <c r="AJ217" s="116">
        <f t="shared" si="12"/>
        <v>0</v>
      </c>
      <c r="AK217" s="94"/>
      <c r="AL217" s="94"/>
      <c r="AM217" s="94"/>
      <c r="AN217" s="94"/>
      <c r="AO217" s="94"/>
      <c r="AP217" s="94"/>
      <c r="AQ217" s="94"/>
      <c r="AR217" s="94"/>
      <c r="AS217" s="94"/>
      <c r="AT217" s="94"/>
      <c r="AU217" s="94"/>
      <c r="AV217" s="94"/>
      <c r="AW217" s="94"/>
      <c r="AX217" s="94"/>
      <c r="AY217" s="94"/>
      <c r="AZ217" s="94"/>
      <c r="BA217" s="94"/>
      <c r="BB217" s="94"/>
      <c r="BC217" s="94"/>
    </row>
    <row r="218" spans="25:55" s="141" customFormat="1" x14ac:dyDescent="0.25">
      <c r="Y218" s="109">
        <v>143</v>
      </c>
      <c r="Z218" s="115">
        <v>35</v>
      </c>
      <c r="AA218" s="115">
        <f>ROUND(Y218/AC$75,0)</f>
        <v>36</v>
      </c>
      <c r="AB218" s="115">
        <f t="shared" si="10"/>
        <v>36</v>
      </c>
      <c r="AC218" s="115">
        <f t="shared" si="11"/>
        <v>36</v>
      </c>
      <c r="AD218" s="115"/>
      <c r="AE218" s="115"/>
      <c r="AF218" s="115"/>
      <c r="AG218" s="115"/>
      <c r="AH218" s="115"/>
      <c r="AI218" s="111" t="b">
        <f t="shared" si="9"/>
        <v>1</v>
      </c>
      <c r="AJ218" s="116">
        <f t="shared" si="12"/>
        <v>0</v>
      </c>
      <c r="AK218" s="94"/>
      <c r="AL218" s="94"/>
      <c r="AM218" s="94"/>
      <c r="AN218" s="94"/>
      <c r="AO218" s="94"/>
      <c r="AP218" s="94"/>
      <c r="AQ218" s="94"/>
      <c r="AR218" s="94"/>
      <c r="AS218" s="94"/>
      <c r="AT218" s="94"/>
      <c r="AU218" s="94"/>
      <c r="AV218" s="94"/>
      <c r="AW218" s="94"/>
      <c r="AX218" s="94"/>
      <c r="AY218" s="94"/>
      <c r="AZ218" s="94"/>
      <c r="BA218" s="94"/>
      <c r="BB218" s="94"/>
      <c r="BC218" s="94"/>
    </row>
    <row r="219" spans="25:55" s="141" customFormat="1" x14ac:dyDescent="0.25">
      <c r="Y219" s="109">
        <v>144</v>
      </c>
      <c r="Z219" s="115">
        <f>ROUND(Y219/AC$75,0)</f>
        <v>36</v>
      </c>
      <c r="AA219" s="115">
        <f>ROUND(Y219/AC$75,0)</f>
        <v>36</v>
      </c>
      <c r="AB219" s="115">
        <f t="shared" si="10"/>
        <v>36</v>
      </c>
      <c r="AC219" s="115">
        <f t="shared" si="11"/>
        <v>36</v>
      </c>
      <c r="AD219" s="115"/>
      <c r="AE219" s="115"/>
      <c r="AF219" s="115"/>
      <c r="AG219" s="115"/>
      <c r="AH219" s="115"/>
      <c r="AI219" s="111" t="b">
        <f t="shared" si="9"/>
        <v>1</v>
      </c>
      <c r="AJ219" s="116">
        <f t="shared" si="12"/>
        <v>0</v>
      </c>
      <c r="AK219" s="94"/>
      <c r="AL219" s="94"/>
      <c r="AM219" s="94"/>
      <c r="AN219" s="94"/>
      <c r="AO219" s="94"/>
      <c r="AP219" s="94"/>
      <c r="AQ219" s="94"/>
      <c r="AR219" s="94"/>
      <c r="AS219" s="94"/>
      <c r="AT219" s="94"/>
      <c r="AU219" s="94"/>
      <c r="AV219" s="94"/>
      <c r="AW219" s="94"/>
      <c r="AX219" s="94"/>
      <c r="AY219" s="94"/>
      <c r="AZ219" s="94"/>
      <c r="BA219" s="94"/>
      <c r="BB219" s="94"/>
      <c r="BC219" s="94"/>
    </row>
    <row r="220" spans="25:55" s="141" customFormat="1" x14ac:dyDescent="0.25">
      <c r="Y220" s="109">
        <v>145</v>
      </c>
      <c r="Z220" s="115">
        <f>ROUND(Y220/AC$75,0)</f>
        <v>36</v>
      </c>
      <c r="AA220" s="115">
        <f>ROUND(Y220/AC$75,0)</f>
        <v>36</v>
      </c>
      <c r="AB220" s="115">
        <f t="shared" si="10"/>
        <v>36</v>
      </c>
      <c r="AC220" s="115">
        <f t="shared" si="11"/>
        <v>37</v>
      </c>
      <c r="AD220" s="115"/>
      <c r="AE220" s="115"/>
      <c r="AF220" s="115"/>
      <c r="AG220" s="115"/>
      <c r="AH220" s="115"/>
      <c r="AI220" s="111" t="b">
        <f t="shared" si="9"/>
        <v>1</v>
      </c>
      <c r="AJ220" s="116">
        <f t="shared" si="12"/>
        <v>0</v>
      </c>
      <c r="AK220" s="94"/>
      <c r="AL220" s="94"/>
      <c r="AM220" s="94"/>
      <c r="AN220" s="94"/>
      <c r="AO220" s="94"/>
      <c r="AP220" s="94"/>
      <c r="AQ220" s="94"/>
      <c r="AR220" s="94"/>
      <c r="AS220" s="94"/>
      <c r="AT220" s="94"/>
      <c r="AU220" s="94"/>
      <c r="AV220" s="94"/>
      <c r="AW220" s="94"/>
      <c r="AX220" s="94"/>
      <c r="AY220" s="94"/>
      <c r="AZ220" s="94"/>
      <c r="BA220" s="94"/>
      <c r="BB220" s="94"/>
      <c r="BC220" s="94"/>
    </row>
    <row r="221" spans="25:55" s="141" customFormat="1" x14ac:dyDescent="0.25">
      <c r="Y221" s="109">
        <v>146</v>
      </c>
      <c r="Z221" s="115">
        <v>36</v>
      </c>
      <c r="AA221" s="115">
        <v>36</v>
      </c>
      <c r="AB221" s="115">
        <f t="shared" si="10"/>
        <v>37</v>
      </c>
      <c r="AC221" s="115">
        <f t="shared" si="11"/>
        <v>37</v>
      </c>
      <c r="AD221" s="115"/>
      <c r="AE221" s="115"/>
      <c r="AF221" s="115"/>
      <c r="AG221" s="115"/>
      <c r="AH221" s="115"/>
      <c r="AI221" s="111" t="b">
        <f t="shared" si="9"/>
        <v>1</v>
      </c>
      <c r="AJ221" s="116">
        <f t="shared" si="12"/>
        <v>0</v>
      </c>
      <c r="AK221" s="94"/>
      <c r="AL221" s="94"/>
      <c r="AM221" s="94"/>
      <c r="AN221" s="94"/>
      <c r="AO221" s="94"/>
      <c r="AP221" s="94"/>
      <c r="AQ221" s="94"/>
      <c r="AR221" s="94"/>
      <c r="AS221" s="94"/>
      <c r="AT221" s="94"/>
      <c r="AU221" s="94"/>
      <c r="AV221" s="94"/>
      <c r="AW221" s="94"/>
      <c r="AX221" s="94"/>
      <c r="AY221" s="94"/>
      <c r="AZ221" s="94"/>
      <c r="BA221" s="94"/>
      <c r="BB221" s="94"/>
      <c r="BC221" s="94"/>
    </row>
    <row r="222" spans="25:55" s="141" customFormat="1" x14ac:dyDescent="0.25">
      <c r="Y222" s="109">
        <v>147</v>
      </c>
      <c r="Z222" s="115">
        <v>36</v>
      </c>
      <c r="AA222" s="115">
        <f>ROUND(Y222/AC$75,0)</f>
        <v>37</v>
      </c>
      <c r="AB222" s="115">
        <f t="shared" si="10"/>
        <v>37</v>
      </c>
      <c r="AC222" s="115">
        <f t="shared" si="11"/>
        <v>37</v>
      </c>
      <c r="AD222" s="115"/>
      <c r="AE222" s="115"/>
      <c r="AF222" s="115"/>
      <c r="AG222" s="115"/>
      <c r="AH222" s="115"/>
      <c r="AI222" s="111" t="b">
        <f t="shared" si="9"/>
        <v>1</v>
      </c>
      <c r="AJ222" s="116">
        <f t="shared" si="12"/>
        <v>0</v>
      </c>
      <c r="AK222" s="94"/>
      <c r="AL222" s="94"/>
      <c r="AM222" s="94"/>
      <c r="AN222" s="94"/>
      <c r="AO222" s="94"/>
      <c r="AP222" s="94"/>
      <c r="AQ222" s="94"/>
      <c r="AR222" s="94"/>
      <c r="AS222" s="94"/>
      <c r="AT222" s="94"/>
      <c r="AU222" s="94"/>
      <c r="AV222" s="94"/>
      <c r="AW222" s="94"/>
      <c r="AX222" s="94"/>
      <c r="AY222" s="94"/>
      <c r="AZ222" s="94"/>
      <c r="BA222" s="94"/>
      <c r="BB222" s="94"/>
      <c r="BC222" s="94"/>
    </row>
    <row r="223" spans="25:55" s="141" customFormat="1" x14ac:dyDescent="0.25">
      <c r="Y223" s="109">
        <v>148</v>
      </c>
      <c r="Z223" s="115">
        <f>ROUND(Y223/AC$75,0)</f>
        <v>37</v>
      </c>
      <c r="AA223" s="115">
        <f>ROUND(Y223/AC$75,0)</f>
        <v>37</v>
      </c>
      <c r="AB223" s="115">
        <f t="shared" si="10"/>
        <v>37</v>
      </c>
      <c r="AC223" s="115">
        <f t="shared" si="11"/>
        <v>37</v>
      </c>
      <c r="AD223" s="115"/>
      <c r="AE223" s="115"/>
      <c r="AF223" s="115"/>
      <c r="AG223" s="115"/>
      <c r="AH223" s="115"/>
      <c r="AI223" s="111" t="b">
        <f t="shared" si="9"/>
        <v>1</v>
      </c>
      <c r="AJ223" s="116">
        <f t="shared" si="12"/>
        <v>0</v>
      </c>
      <c r="AK223" s="94"/>
      <c r="AL223" s="94"/>
      <c r="AM223" s="94"/>
      <c r="AN223" s="94"/>
      <c r="AO223" s="94"/>
      <c r="AP223" s="94"/>
      <c r="AQ223" s="94"/>
      <c r="AR223" s="94"/>
      <c r="AS223" s="94"/>
      <c r="AT223" s="94"/>
      <c r="AU223" s="94"/>
      <c r="AV223" s="94"/>
      <c r="AW223" s="94"/>
      <c r="AX223" s="94"/>
      <c r="AY223" s="94"/>
      <c r="AZ223" s="94"/>
      <c r="BA223" s="94"/>
      <c r="BB223" s="94"/>
      <c r="BC223" s="94"/>
    </row>
    <row r="224" spans="25:55" s="141" customFormat="1" x14ac:dyDescent="0.25">
      <c r="Y224" s="109">
        <v>149</v>
      </c>
      <c r="Z224" s="115">
        <f>ROUND(Y224/AC$75,0)</f>
        <v>37</v>
      </c>
      <c r="AA224" s="115">
        <f>ROUND(Y224/AC$75,0)</f>
        <v>37</v>
      </c>
      <c r="AB224" s="115">
        <f t="shared" si="10"/>
        <v>37</v>
      </c>
      <c r="AC224" s="115">
        <f t="shared" si="11"/>
        <v>38</v>
      </c>
      <c r="AD224" s="115"/>
      <c r="AE224" s="115"/>
      <c r="AF224" s="115"/>
      <c r="AG224" s="115"/>
      <c r="AH224" s="115"/>
      <c r="AI224" s="111" t="b">
        <f t="shared" si="9"/>
        <v>1</v>
      </c>
      <c r="AJ224" s="116">
        <f t="shared" si="12"/>
        <v>0</v>
      </c>
      <c r="AK224" s="94"/>
      <c r="AL224" s="94"/>
      <c r="AM224" s="94"/>
      <c r="AN224" s="94"/>
      <c r="AO224" s="94"/>
      <c r="AP224" s="94"/>
      <c r="AQ224" s="94"/>
      <c r="AR224" s="94"/>
      <c r="AS224" s="94"/>
      <c r="AT224" s="94"/>
      <c r="AU224" s="94"/>
      <c r="AV224" s="94"/>
      <c r="AW224" s="94"/>
      <c r="AX224" s="94"/>
      <c r="AY224" s="94"/>
      <c r="AZ224" s="94"/>
      <c r="BA224" s="94"/>
      <c r="BB224" s="94"/>
      <c r="BC224" s="94"/>
    </row>
    <row r="225" spans="25:55" s="141" customFormat="1" x14ac:dyDescent="0.25">
      <c r="Y225" s="112">
        <v>150</v>
      </c>
      <c r="Z225" s="115">
        <f>ROUND(Y225/AD$75,0)</f>
        <v>30</v>
      </c>
      <c r="AA225" s="115">
        <f>ROUND(Y225/AD$75,0)</f>
        <v>30</v>
      </c>
      <c r="AB225" s="115">
        <f t="shared" ref="AB225:AB254" si="13">ROUND($Y225/AD$75,0)</f>
        <v>30</v>
      </c>
      <c r="AC225" s="115">
        <f>ROUND($Y225/AD$75,0)</f>
        <v>30</v>
      </c>
      <c r="AD225" s="115">
        <f>ROUND($Y225/AD$75,0)</f>
        <v>30</v>
      </c>
      <c r="AE225" s="117"/>
      <c r="AF225" s="117"/>
      <c r="AG225" s="117"/>
      <c r="AH225" s="117"/>
      <c r="AI225" s="114" t="b">
        <f t="shared" si="9"/>
        <v>1</v>
      </c>
      <c r="AJ225" s="116">
        <f>Y225-Z225-AA225-AB225-AC225-AD225</f>
        <v>0</v>
      </c>
      <c r="AK225" s="94"/>
      <c r="AL225" s="94"/>
      <c r="AM225" s="94"/>
      <c r="AN225" s="94"/>
      <c r="AO225" s="94"/>
      <c r="AP225" s="94"/>
      <c r="AQ225" s="94"/>
      <c r="AR225" s="94"/>
      <c r="AS225" s="94"/>
      <c r="AT225" s="94"/>
      <c r="AU225" s="94"/>
      <c r="AV225" s="94"/>
      <c r="AW225" s="94"/>
      <c r="AX225" s="94"/>
      <c r="AY225" s="94"/>
      <c r="AZ225" s="94"/>
      <c r="BA225" s="94"/>
      <c r="BB225" s="94"/>
      <c r="BC225" s="94"/>
    </row>
    <row r="226" spans="25:55" s="141" customFormat="1" x14ac:dyDescent="0.25">
      <c r="Y226" s="109">
        <v>151</v>
      </c>
      <c r="Z226" s="115">
        <f>ROUND(Y226/AD$75,0)</f>
        <v>30</v>
      </c>
      <c r="AA226" s="115">
        <f>ROUND(Y226/AD$75,0)</f>
        <v>30</v>
      </c>
      <c r="AB226" s="115">
        <f t="shared" si="13"/>
        <v>30</v>
      </c>
      <c r="AC226" s="115">
        <f>ROUND($Y226/AD$75,0)</f>
        <v>30</v>
      </c>
      <c r="AD226" s="115">
        <v>31</v>
      </c>
      <c r="AE226" s="115"/>
      <c r="AF226" s="115"/>
      <c r="AG226" s="115"/>
      <c r="AH226" s="115"/>
      <c r="AI226" s="111" t="b">
        <f t="shared" si="9"/>
        <v>1</v>
      </c>
      <c r="AJ226" s="116">
        <f t="shared" ref="AJ226:AJ254" si="14">Y226-Z226-AA226-AB226-AC226-AD226</f>
        <v>0</v>
      </c>
      <c r="AK226" s="94"/>
      <c r="AL226" s="94"/>
      <c r="AM226" s="94"/>
      <c r="AN226" s="94"/>
      <c r="AO226" s="94"/>
      <c r="AP226" s="94"/>
      <c r="AQ226" s="94"/>
      <c r="AR226" s="94"/>
      <c r="AS226" s="94"/>
      <c r="AT226" s="94"/>
      <c r="AU226" s="94"/>
      <c r="AV226" s="94"/>
      <c r="AW226" s="94"/>
      <c r="AX226" s="94"/>
      <c r="AY226" s="94"/>
      <c r="AZ226" s="94"/>
      <c r="BA226" s="94"/>
      <c r="BB226" s="94"/>
      <c r="BC226" s="94"/>
    </row>
    <row r="227" spans="25:55" s="141" customFormat="1" x14ac:dyDescent="0.25">
      <c r="Y227" s="109">
        <v>152</v>
      </c>
      <c r="Z227" s="115">
        <f>ROUND(Y227/AD$75,0)</f>
        <v>30</v>
      </c>
      <c r="AA227" s="115">
        <f>ROUND(Y227/AD$75,0)</f>
        <v>30</v>
      </c>
      <c r="AB227" s="115">
        <f t="shared" si="13"/>
        <v>30</v>
      </c>
      <c r="AC227" s="115">
        <v>31</v>
      </c>
      <c r="AD227" s="115">
        <v>31</v>
      </c>
      <c r="AE227" s="115"/>
      <c r="AF227" s="115"/>
      <c r="AG227" s="115"/>
      <c r="AH227" s="115"/>
      <c r="AI227" s="111" t="b">
        <f t="shared" si="9"/>
        <v>1</v>
      </c>
      <c r="AJ227" s="116">
        <f t="shared" si="14"/>
        <v>0</v>
      </c>
      <c r="AK227" s="94"/>
      <c r="AL227" s="94"/>
      <c r="AM227" s="94"/>
      <c r="AN227" s="94"/>
      <c r="AO227" s="94"/>
      <c r="AP227" s="94"/>
      <c r="AQ227" s="94"/>
      <c r="AR227" s="94"/>
      <c r="AS227" s="94"/>
      <c r="AT227" s="94"/>
      <c r="AU227" s="94"/>
      <c r="AV227" s="94"/>
      <c r="AW227" s="94"/>
      <c r="AX227" s="94"/>
      <c r="AY227" s="94"/>
      <c r="AZ227" s="94"/>
      <c r="BA227" s="94"/>
      <c r="BB227" s="94"/>
      <c r="BC227" s="94"/>
    </row>
    <row r="228" spans="25:55" s="141" customFormat="1" x14ac:dyDescent="0.25">
      <c r="Y228" s="109">
        <v>153</v>
      </c>
      <c r="Z228" s="115">
        <v>30</v>
      </c>
      <c r="AA228" s="115">
        <v>30</v>
      </c>
      <c r="AB228" s="115">
        <f t="shared" si="13"/>
        <v>31</v>
      </c>
      <c r="AC228" s="115">
        <f>ROUND($Y228/AD$75,0)</f>
        <v>31</v>
      </c>
      <c r="AD228" s="115">
        <f>ROUND($Y228/AD$75,0)</f>
        <v>31</v>
      </c>
      <c r="AE228" s="115"/>
      <c r="AF228" s="115"/>
      <c r="AG228" s="115"/>
      <c r="AH228" s="115"/>
      <c r="AI228" s="111" t="b">
        <f t="shared" si="9"/>
        <v>1</v>
      </c>
      <c r="AJ228" s="116">
        <f t="shared" si="14"/>
        <v>0</v>
      </c>
      <c r="AK228" s="94"/>
      <c r="AL228" s="94"/>
      <c r="AM228" s="94"/>
      <c r="AN228" s="94"/>
      <c r="AO228" s="94"/>
      <c r="AP228" s="94"/>
      <c r="AQ228" s="94"/>
      <c r="AR228" s="94"/>
      <c r="AS228" s="94"/>
      <c r="AT228" s="94"/>
      <c r="AU228" s="94"/>
      <c r="AV228" s="94"/>
      <c r="AW228" s="94"/>
      <c r="AX228" s="94"/>
      <c r="AY228" s="94"/>
      <c r="AZ228" s="94"/>
      <c r="BA228" s="94"/>
      <c r="BB228" s="94"/>
      <c r="BC228" s="94"/>
    </row>
    <row r="229" spans="25:55" s="141" customFormat="1" x14ac:dyDescent="0.25">
      <c r="Y229" s="109">
        <v>154</v>
      </c>
      <c r="Z229" s="115">
        <v>30</v>
      </c>
      <c r="AA229" s="115">
        <f>ROUND(Y229/AD$75,0)</f>
        <v>31</v>
      </c>
      <c r="AB229" s="115">
        <f t="shared" si="13"/>
        <v>31</v>
      </c>
      <c r="AC229" s="115">
        <f>ROUND($Y229/AD$75,0)</f>
        <v>31</v>
      </c>
      <c r="AD229" s="115">
        <f>ROUND($Y229/AD$75,0)</f>
        <v>31</v>
      </c>
      <c r="AE229" s="115"/>
      <c r="AF229" s="115"/>
      <c r="AG229" s="115"/>
      <c r="AH229" s="115"/>
      <c r="AI229" s="111" t="b">
        <f t="shared" ref="AI229:AI292" si="15">SUM(Z229:AH229)=Y229</f>
        <v>1</v>
      </c>
      <c r="AJ229" s="116">
        <f t="shared" si="14"/>
        <v>0</v>
      </c>
      <c r="AK229" s="94"/>
      <c r="AL229" s="94"/>
      <c r="AM229" s="94"/>
      <c r="AN229" s="94"/>
      <c r="AO229" s="94"/>
      <c r="AP229" s="94"/>
      <c r="AQ229" s="94"/>
      <c r="AR229" s="94"/>
      <c r="AS229" s="94"/>
      <c r="AT229" s="94"/>
      <c r="AU229" s="94"/>
      <c r="AV229" s="94"/>
      <c r="AW229" s="94"/>
      <c r="AX229" s="94"/>
      <c r="AY229" s="94"/>
      <c r="AZ229" s="94"/>
      <c r="BA229" s="94"/>
      <c r="BB229" s="94"/>
      <c r="BC229" s="94"/>
    </row>
    <row r="230" spans="25:55" s="141" customFormat="1" x14ac:dyDescent="0.25">
      <c r="Y230" s="109">
        <v>155</v>
      </c>
      <c r="Z230" s="115">
        <f>ROUND(Y230/AD$75,0)</f>
        <v>31</v>
      </c>
      <c r="AA230" s="115">
        <f>ROUND(Y230/AD$75,0)</f>
        <v>31</v>
      </c>
      <c r="AB230" s="115">
        <f t="shared" si="13"/>
        <v>31</v>
      </c>
      <c r="AC230" s="115">
        <f>ROUND($Y230/AD$75,0)</f>
        <v>31</v>
      </c>
      <c r="AD230" s="115">
        <f>ROUND($Y230/AD$75,0)</f>
        <v>31</v>
      </c>
      <c r="AE230" s="115"/>
      <c r="AF230" s="115"/>
      <c r="AG230" s="115"/>
      <c r="AH230" s="115"/>
      <c r="AI230" s="111" t="b">
        <f t="shared" si="15"/>
        <v>1</v>
      </c>
      <c r="AJ230" s="116">
        <f t="shared" si="14"/>
        <v>0</v>
      </c>
      <c r="AK230" s="94"/>
      <c r="AL230" s="94"/>
      <c r="AM230" s="94"/>
      <c r="AN230" s="94"/>
      <c r="AO230" s="94"/>
      <c r="AP230" s="94"/>
      <c r="AQ230" s="94"/>
      <c r="AR230" s="94"/>
      <c r="AS230" s="94"/>
      <c r="AT230" s="94"/>
      <c r="AU230" s="94"/>
      <c r="AV230" s="94"/>
      <c r="AW230" s="94"/>
      <c r="AX230" s="94"/>
      <c r="AY230" s="94"/>
      <c r="AZ230" s="94"/>
      <c r="BA230" s="94"/>
      <c r="BB230" s="94"/>
      <c r="BC230" s="94"/>
    </row>
    <row r="231" spans="25:55" s="141" customFormat="1" x14ac:dyDescent="0.25">
      <c r="Y231" s="109">
        <v>156</v>
      </c>
      <c r="Z231" s="115">
        <v>31</v>
      </c>
      <c r="AA231" s="115">
        <f>ROUND(Y231/AD$75,0)</f>
        <v>31</v>
      </c>
      <c r="AB231" s="115">
        <f t="shared" si="13"/>
        <v>31</v>
      </c>
      <c r="AC231" s="115">
        <f>ROUND($Y231/AD$75,0)</f>
        <v>31</v>
      </c>
      <c r="AD231" s="115">
        <v>32</v>
      </c>
      <c r="AE231" s="115"/>
      <c r="AF231" s="115"/>
      <c r="AG231" s="115"/>
      <c r="AH231" s="115"/>
      <c r="AI231" s="111" t="b">
        <f t="shared" si="15"/>
        <v>1</v>
      </c>
      <c r="AJ231" s="116">
        <f t="shared" si="14"/>
        <v>0</v>
      </c>
      <c r="AK231" s="94"/>
      <c r="AL231" s="94"/>
      <c r="AM231" s="94"/>
      <c r="AN231" s="94"/>
      <c r="AO231" s="94"/>
      <c r="AP231" s="94"/>
      <c r="AQ231" s="94"/>
      <c r="AR231" s="94"/>
      <c r="AS231" s="94"/>
      <c r="AT231" s="94"/>
      <c r="AU231" s="94"/>
      <c r="AV231" s="94"/>
      <c r="AW231" s="94"/>
      <c r="AX231" s="94"/>
      <c r="AY231" s="94"/>
      <c r="AZ231" s="94"/>
      <c r="BA231" s="94"/>
      <c r="BB231" s="94"/>
      <c r="BC231" s="94"/>
    </row>
    <row r="232" spans="25:55" s="141" customFormat="1" x14ac:dyDescent="0.25">
      <c r="Y232" s="109">
        <v>157</v>
      </c>
      <c r="Z232" s="115">
        <f>ROUND(Y232/AD$75,0)</f>
        <v>31</v>
      </c>
      <c r="AA232" s="115">
        <f>ROUND(Y232/AD$75,0)</f>
        <v>31</v>
      </c>
      <c r="AB232" s="115">
        <f t="shared" si="13"/>
        <v>31</v>
      </c>
      <c r="AC232" s="115">
        <v>32</v>
      </c>
      <c r="AD232" s="115">
        <v>32</v>
      </c>
      <c r="AE232" s="115"/>
      <c r="AF232" s="115"/>
      <c r="AG232" s="115"/>
      <c r="AH232" s="115"/>
      <c r="AI232" s="111" t="b">
        <f t="shared" si="15"/>
        <v>1</v>
      </c>
      <c r="AJ232" s="116">
        <f t="shared" si="14"/>
        <v>0</v>
      </c>
      <c r="AK232" s="94"/>
      <c r="AL232" s="94"/>
      <c r="AM232" s="94"/>
      <c r="AN232" s="94"/>
      <c r="AO232" s="94"/>
      <c r="AP232" s="94"/>
      <c r="AQ232" s="94"/>
      <c r="AR232" s="94"/>
      <c r="AS232" s="94"/>
      <c r="AT232" s="94"/>
      <c r="AU232" s="94"/>
      <c r="AV232" s="94"/>
      <c r="AW232" s="94"/>
      <c r="AX232" s="94"/>
      <c r="AY232" s="94"/>
      <c r="AZ232" s="94"/>
      <c r="BA232" s="94"/>
      <c r="BB232" s="94"/>
      <c r="BC232" s="94"/>
    </row>
    <row r="233" spans="25:55" s="141" customFormat="1" x14ac:dyDescent="0.25">
      <c r="Y233" s="109">
        <v>158</v>
      </c>
      <c r="Z233" s="115">
        <v>31</v>
      </c>
      <c r="AA233" s="115">
        <v>31</v>
      </c>
      <c r="AB233" s="115">
        <f t="shared" si="13"/>
        <v>32</v>
      </c>
      <c r="AC233" s="115">
        <f>ROUND($Y233/AD$75,0)</f>
        <v>32</v>
      </c>
      <c r="AD233" s="115">
        <f>ROUND($Y233/AD$75,0)</f>
        <v>32</v>
      </c>
      <c r="AE233" s="115"/>
      <c r="AF233" s="115"/>
      <c r="AG233" s="115"/>
      <c r="AH233" s="115"/>
      <c r="AI233" s="111" t="b">
        <f t="shared" si="15"/>
        <v>1</v>
      </c>
      <c r="AJ233" s="116">
        <f t="shared" si="14"/>
        <v>0</v>
      </c>
      <c r="AK233" s="94"/>
      <c r="AL233" s="94"/>
      <c r="AM233" s="94"/>
      <c r="AN233" s="94"/>
      <c r="AO233" s="94"/>
      <c r="AP233" s="94"/>
      <c r="AQ233" s="94"/>
      <c r="AR233" s="94"/>
      <c r="AS233" s="94"/>
      <c r="AT233" s="94"/>
      <c r="AU233" s="94"/>
      <c r="AV233" s="94"/>
      <c r="AW233" s="94"/>
      <c r="AX233" s="94"/>
      <c r="AY233" s="94"/>
      <c r="AZ233" s="94"/>
      <c r="BA233" s="94"/>
      <c r="BB233" s="94"/>
      <c r="BC233" s="94"/>
    </row>
    <row r="234" spans="25:55" s="141" customFormat="1" x14ac:dyDescent="0.25">
      <c r="Y234" s="109">
        <v>159</v>
      </c>
      <c r="Z234" s="115">
        <v>31</v>
      </c>
      <c r="AA234" s="115">
        <f>ROUND(Y234/AD$75,0)</f>
        <v>32</v>
      </c>
      <c r="AB234" s="115">
        <f t="shared" si="13"/>
        <v>32</v>
      </c>
      <c r="AC234" s="115">
        <f>ROUND($Y234/AD$75,0)</f>
        <v>32</v>
      </c>
      <c r="AD234" s="115">
        <f>ROUND($Y234/AD$75,0)</f>
        <v>32</v>
      </c>
      <c r="AE234" s="115"/>
      <c r="AF234" s="115"/>
      <c r="AG234" s="115"/>
      <c r="AH234" s="115"/>
      <c r="AI234" s="111" t="b">
        <f t="shared" si="15"/>
        <v>1</v>
      </c>
      <c r="AJ234" s="116">
        <f t="shared" si="14"/>
        <v>0</v>
      </c>
      <c r="AK234" s="94"/>
      <c r="AL234" s="94"/>
      <c r="AM234" s="94"/>
      <c r="AN234" s="94"/>
      <c r="AO234" s="94"/>
      <c r="AP234" s="94"/>
      <c r="AQ234" s="94"/>
      <c r="AR234" s="94"/>
      <c r="AS234" s="94"/>
      <c r="AT234" s="94"/>
      <c r="AU234" s="94"/>
      <c r="AV234" s="94"/>
      <c r="AW234" s="94"/>
      <c r="AX234" s="94"/>
      <c r="AY234" s="94"/>
      <c r="AZ234" s="94"/>
      <c r="BA234" s="94"/>
      <c r="BB234" s="94"/>
      <c r="BC234" s="94"/>
    </row>
    <row r="235" spans="25:55" s="141" customFormat="1" x14ac:dyDescent="0.25">
      <c r="Y235" s="109">
        <v>160</v>
      </c>
      <c r="Z235" s="115">
        <f>ROUND(Y235/AD$75,0)</f>
        <v>32</v>
      </c>
      <c r="AA235" s="115">
        <f>ROUND(Y235/AD$75,0)</f>
        <v>32</v>
      </c>
      <c r="AB235" s="115">
        <f t="shared" si="13"/>
        <v>32</v>
      </c>
      <c r="AC235" s="115">
        <f>ROUND($Y235/AD$75,0)</f>
        <v>32</v>
      </c>
      <c r="AD235" s="115">
        <f>ROUND($Y235/AD$75,0)</f>
        <v>32</v>
      </c>
      <c r="AE235" s="115"/>
      <c r="AF235" s="115"/>
      <c r="AG235" s="115"/>
      <c r="AH235" s="115"/>
      <c r="AI235" s="111" t="b">
        <f t="shared" si="15"/>
        <v>1</v>
      </c>
      <c r="AJ235" s="116">
        <f t="shared" si="14"/>
        <v>0</v>
      </c>
      <c r="AK235" s="94"/>
      <c r="AL235" s="94"/>
      <c r="AM235" s="94"/>
      <c r="AN235" s="94"/>
      <c r="AO235" s="94"/>
      <c r="AP235" s="94"/>
      <c r="AQ235" s="94"/>
      <c r="AR235" s="94"/>
      <c r="AS235" s="94"/>
      <c r="AT235" s="94"/>
      <c r="AU235" s="94"/>
      <c r="AV235" s="94"/>
      <c r="AW235" s="94"/>
      <c r="AX235" s="94"/>
      <c r="AY235" s="94"/>
      <c r="AZ235" s="94"/>
      <c r="BA235" s="94"/>
      <c r="BB235" s="94"/>
      <c r="BC235" s="94"/>
    </row>
    <row r="236" spans="25:55" s="141" customFormat="1" x14ac:dyDescent="0.25">
      <c r="Y236" s="109">
        <v>161</v>
      </c>
      <c r="Z236" s="115">
        <f>ROUND(Y236/AD$75,0)</f>
        <v>32</v>
      </c>
      <c r="AA236" s="115">
        <f>ROUND(Y236/AD$75,0)</f>
        <v>32</v>
      </c>
      <c r="AB236" s="115">
        <f t="shared" si="13"/>
        <v>32</v>
      </c>
      <c r="AC236" s="115">
        <f>ROUND($Y236/AD$75,0)</f>
        <v>32</v>
      </c>
      <c r="AD236" s="115">
        <v>33</v>
      </c>
      <c r="AE236" s="115"/>
      <c r="AF236" s="115"/>
      <c r="AG236" s="115"/>
      <c r="AH236" s="115"/>
      <c r="AI236" s="111" t="b">
        <f t="shared" si="15"/>
        <v>1</v>
      </c>
      <c r="AJ236" s="116">
        <f t="shared" si="14"/>
        <v>0</v>
      </c>
      <c r="AK236" s="94"/>
      <c r="AL236" s="94"/>
      <c r="AM236" s="94"/>
      <c r="AN236" s="94"/>
      <c r="AO236" s="94"/>
      <c r="AP236" s="94"/>
      <c r="AQ236" s="94"/>
      <c r="AR236" s="94"/>
      <c r="AS236" s="94"/>
      <c r="AT236" s="94"/>
      <c r="AU236" s="94"/>
      <c r="AV236" s="94"/>
      <c r="AW236" s="94"/>
      <c r="AX236" s="94"/>
      <c r="AY236" s="94"/>
      <c r="AZ236" s="94"/>
      <c r="BA236" s="94"/>
      <c r="BB236" s="94"/>
      <c r="BC236" s="94"/>
    </row>
    <row r="237" spans="25:55" s="141" customFormat="1" x14ac:dyDescent="0.25">
      <c r="Y237" s="109">
        <v>162</v>
      </c>
      <c r="Z237" s="115">
        <f>ROUND(Y237/AD$75,0)</f>
        <v>32</v>
      </c>
      <c r="AA237" s="115">
        <f>ROUND(Y237/AD$75,0)</f>
        <v>32</v>
      </c>
      <c r="AB237" s="115">
        <f t="shared" si="13"/>
        <v>32</v>
      </c>
      <c r="AC237" s="115">
        <v>33</v>
      </c>
      <c r="AD237" s="115">
        <v>33</v>
      </c>
      <c r="AE237" s="115"/>
      <c r="AF237" s="115"/>
      <c r="AG237" s="115"/>
      <c r="AH237" s="115"/>
      <c r="AI237" s="111" t="b">
        <f t="shared" si="15"/>
        <v>1</v>
      </c>
      <c r="AJ237" s="116">
        <f t="shared" si="14"/>
        <v>0</v>
      </c>
      <c r="AK237" s="94"/>
      <c r="AL237" s="94"/>
      <c r="AM237" s="94"/>
      <c r="AN237" s="94"/>
      <c r="AO237" s="94"/>
      <c r="AP237" s="94"/>
      <c r="AQ237" s="94"/>
      <c r="AR237" s="94"/>
      <c r="AS237" s="94"/>
      <c r="AT237" s="94"/>
      <c r="AU237" s="94"/>
      <c r="AV237" s="94"/>
      <c r="AW237" s="94"/>
      <c r="AX237" s="94"/>
      <c r="AY237" s="94"/>
      <c r="AZ237" s="94"/>
      <c r="BA237" s="94"/>
      <c r="BB237" s="94"/>
      <c r="BC237" s="94"/>
    </row>
    <row r="238" spans="25:55" s="141" customFormat="1" x14ac:dyDescent="0.25">
      <c r="Y238" s="109">
        <v>163</v>
      </c>
      <c r="Z238" s="115">
        <v>32</v>
      </c>
      <c r="AA238" s="115">
        <v>32</v>
      </c>
      <c r="AB238" s="115">
        <f t="shared" si="13"/>
        <v>33</v>
      </c>
      <c r="AC238" s="115">
        <f>ROUND($Y238/AD$75,0)</f>
        <v>33</v>
      </c>
      <c r="AD238" s="115">
        <f>ROUND($Y238/AD$75,0)</f>
        <v>33</v>
      </c>
      <c r="AE238" s="115"/>
      <c r="AF238" s="115"/>
      <c r="AG238" s="115"/>
      <c r="AH238" s="115"/>
      <c r="AI238" s="111" t="b">
        <f t="shared" si="15"/>
        <v>1</v>
      </c>
      <c r="AJ238" s="116">
        <f t="shared" si="14"/>
        <v>0</v>
      </c>
      <c r="AK238" s="94"/>
      <c r="AL238" s="94"/>
      <c r="AM238" s="94"/>
      <c r="AN238" s="94"/>
      <c r="AO238" s="94"/>
      <c r="AP238" s="94"/>
      <c r="AQ238" s="94"/>
      <c r="AR238" s="94"/>
      <c r="AS238" s="94"/>
      <c r="AT238" s="94"/>
      <c r="AU238" s="94"/>
      <c r="AV238" s="94"/>
      <c r="AW238" s="94"/>
      <c r="AX238" s="94"/>
      <c r="AY238" s="94"/>
      <c r="AZ238" s="94"/>
      <c r="BA238" s="94"/>
      <c r="BB238" s="94"/>
      <c r="BC238" s="94"/>
    </row>
    <row r="239" spans="25:55" s="141" customFormat="1" x14ac:dyDescent="0.25">
      <c r="Y239" s="109">
        <v>164</v>
      </c>
      <c r="Z239" s="115">
        <v>32</v>
      </c>
      <c r="AA239" s="115">
        <f>ROUND(Y239/AD$75,0)</f>
        <v>33</v>
      </c>
      <c r="AB239" s="115">
        <f t="shared" si="13"/>
        <v>33</v>
      </c>
      <c r="AC239" s="115">
        <f>ROUND($Y239/AD$75,0)</f>
        <v>33</v>
      </c>
      <c r="AD239" s="115">
        <f>ROUND($Y239/AD$75,0)</f>
        <v>33</v>
      </c>
      <c r="AE239" s="115"/>
      <c r="AF239" s="115"/>
      <c r="AG239" s="115"/>
      <c r="AH239" s="115"/>
      <c r="AI239" s="111" t="b">
        <f t="shared" si="15"/>
        <v>1</v>
      </c>
      <c r="AJ239" s="116">
        <f t="shared" si="14"/>
        <v>0</v>
      </c>
      <c r="AK239" s="94"/>
      <c r="AL239" s="94"/>
      <c r="AM239" s="94"/>
      <c r="AN239" s="94"/>
      <c r="AO239" s="94"/>
      <c r="AP239" s="94"/>
      <c r="AQ239" s="94"/>
      <c r="AR239" s="94"/>
      <c r="AS239" s="94"/>
      <c r="AT239" s="94"/>
      <c r="AU239" s="94"/>
      <c r="AV239" s="94"/>
      <c r="AW239" s="94"/>
      <c r="AX239" s="94"/>
      <c r="AY239" s="94"/>
      <c r="AZ239" s="94"/>
      <c r="BA239" s="94"/>
      <c r="BB239" s="94"/>
      <c r="BC239" s="94"/>
    </row>
    <row r="240" spans="25:55" s="141" customFormat="1" x14ac:dyDescent="0.25">
      <c r="Y240" s="109">
        <v>165</v>
      </c>
      <c r="Z240" s="115">
        <f>ROUND(Y240/AD$75,0)</f>
        <v>33</v>
      </c>
      <c r="AA240" s="115">
        <f>ROUND(Y240/AD$75,0)</f>
        <v>33</v>
      </c>
      <c r="AB240" s="115">
        <f t="shared" si="13"/>
        <v>33</v>
      </c>
      <c r="AC240" s="115">
        <f>ROUND($Y240/AD$75,0)</f>
        <v>33</v>
      </c>
      <c r="AD240" s="115">
        <f>ROUND($Y240/AD$75,0)</f>
        <v>33</v>
      </c>
      <c r="AE240" s="115"/>
      <c r="AF240" s="115"/>
      <c r="AG240" s="115"/>
      <c r="AH240" s="115"/>
      <c r="AI240" s="111" t="b">
        <f t="shared" si="15"/>
        <v>1</v>
      </c>
      <c r="AJ240" s="116">
        <f t="shared" si="14"/>
        <v>0</v>
      </c>
      <c r="AK240" s="94"/>
      <c r="AL240" s="94"/>
      <c r="AM240" s="94"/>
      <c r="AN240" s="94"/>
      <c r="AO240" s="94"/>
      <c r="AP240" s="94"/>
      <c r="AQ240" s="94"/>
      <c r="AR240" s="94"/>
      <c r="AS240" s="94"/>
      <c r="AT240" s="94"/>
      <c r="AU240" s="94"/>
      <c r="AV240" s="94"/>
      <c r="AW240" s="94"/>
      <c r="AX240" s="94"/>
      <c r="AY240" s="94"/>
      <c r="AZ240" s="94"/>
      <c r="BA240" s="94"/>
      <c r="BB240" s="94"/>
      <c r="BC240" s="94"/>
    </row>
    <row r="241" spans="25:55" s="141" customFormat="1" x14ac:dyDescent="0.25">
      <c r="Y241" s="109">
        <v>166</v>
      </c>
      <c r="Z241" s="115">
        <f>ROUND(Y241/AD$75,0)</f>
        <v>33</v>
      </c>
      <c r="AA241" s="115">
        <f>ROUND(Y241/AD$75,0)</f>
        <v>33</v>
      </c>
      <c r="AB241" s="115">
        <f t="shared" si="13"/>
        <v>33</v>
      </c>
      <c r="AC241" s="115">
        <f>ROUND($Y241/AD$75,0)</f>
        <v>33</v>
      </c>
      <c r="AD241" s="115">
        <v>34</v>
      </c>
      <c r="AE241" s="115"/>
      <c r="AF241" s="115"/>
      <c r="AG241" s="115"/>
      <c r="AH241" s="115"/>
      <c r="AI241" s="111" t="b">
        <f t="shared" si="15"/>
        <v>1</v>
      </c>
      <c r="AJ241" s="116">
        <f t="shared" si="14"/>
        <v>0</v>
      </c>
      <c r="AK241" s="94"/>
      <c r="AL241" s="94"/>
      <c r="AM241" s="94"/>
      <c r="AN241" s="94"/>
      <c r="AO241" s="94"/>
      <c r="AP241" s="94"/>
      <c r="AQ241" s="94"/>
      <c r="AR241" s="94"/>
      <c r="AS241" s="94"/>
      <c r="AT241" s="94"/>
      <c r="AU241" s="94"/>
      <c r="AV241" s="94"/>
      <c r="AW241" s="94"/>
      <c r="AX241" s="94"/>
      <c r="AY241" s="94"/>
      <c r="AZ241" s="94"/>
      <c r="BA241" s="94"/>
      <c r="BB241" s="94"/>
      <c r="BC241" s="94"/>
    </row>
    <row r="242" spans="25:55" s="141" customFormat="1" x14ac:dyDescent="0.25">
      <c r="Y242" s="109">
        <v>167</v>
      </c>
      <c r="Z242" s="115">
        <f>ROUND(Y242/AD$75,0)</f>
        <v>33</v>
      </c>
      <c r="AA242" s="115">
        <f>ROUND(Y242/AD$75,0)</f>
        <v>33</v>
      </c>
      <c r="AB242" s="115">
        <f t="shared" si="13"/>
        <v>33</v>
      </c>
      <c r="AC242" s="115">
        <v>34</v>
      </c>
      <c r="AD242" s="115">
        <v>34</v>
      </c>
      <c r="AE242" s="115"/>
      <c r="AF242" s="115"/>
      <c r="AG242" s="115"/>
      <c r="AH242" s="115"/>
      <c r="AI242" s="111" t="b">
        <f t="shared" si="15"/>
        <v>1</v>
      </c>
      <c r="AJ242" s="116">
        <f t="shared" si="14"/>
        <v>0</v>
      </c>
      <c r="AK242" s="94"/>
      <c r="AL242" s="94"/>
      <c r="AM242" s="94"/>
      <c r="AN242" s="94"/>
      <c r="AO242" s="94"/>
      <c r="AP242" s="94"/>
      <c r="AQ242" s="94"/>
      <c r="AR242" s="94"/>
      <c r="AS242" s="94"/>
      <c r="AT242" s="94"/>
      <c r="AU242" s="94"/>
      <c r="AV242" s="94"/>
      <c r="AW242" s="94"/>
      <c r="AX242" s="94"/>
      <c r="AY242" s="94"/>
      <c r="AZ242" s="94"/>
      <c r="BA242" s="94"/>
      <c r="BB242" s="94"/>
      <c r="BC242" s="94"/>
    </row>
    <row r="243" spans="25:55" s="141" customFormat="1" x14ac:dyDescent="0.25">
      <c r="Y243" s="109">
        <v>168</v>
      </c>
      <c r="Z243" s="115">
        <v>33</v>
      </c>
      <c r="AA243" s="115">
        <v>33</v>
      </c>
      <c r="AB243" s="115">
        <f t="shared" si="13"/>
        <v>34</v>
      </c>
      <c r="AC243" s="115">
        <f>ROUND($Y243/AD$75,0)</f>
        <v>34</v>
      </c>
      <c r="AD243" s="115">
        <f>ROUND($Y243/AD$75,0)</f>
        <v>34</v>
      </c>
      <c r="AE243" s="115"/>
      <c r="AF243" s="115"/>
      <c r="AG243" s="115"/>
      <c r="AH243" s="115"/>
      <c r="AI243" s="111" t="b">
        <f t="shared" si="15"/>
        <v>1</v>
      </c>
      <c r="AJ243" s="116">
        <f t="shared" si="14"/>
        <v>0</v>
      </c>
      <c r="AK243" s="94"/>
      <c r="AL243" s="94"/>
      <c r="AM243" s="94"/>
      <c r="AN243" s="94"/>
      <c r="AO243" s="94"/>
      <c r="AP243" s="94"/>
      <c r="AQ243" s="94"/>
      <c r="AR243" s="94"/>
      <c r="AS243" s="94"/>
      <c r="AT243" s="94"/>
      <c r="AU243" s="94"/>
      <c r="AV243" s="94"/>
      <c r="AW243" s="94"/>
      <c r="AX243" s="94"/>
      <c r="AY243" s="94"/>
      <c r="AZ243" s="94"/>
      <c r="BA243" s="94"/>
      <c r="BB243" s="94"/>
      <c r="BC243" s="94"/>
    </row>
    <row r="244" spans="25:55" s="141" customFormat="1" x14ac:dyDescent="0.25">
      <c r="Y244" s="109">
        <v>169</v>
      </c>
      <c r="Z244" s="115">
        <v>33</v>
      </c>
      <c r="AA244" s="115">
        <f>ROUND(Y244/AD$75,0)</f>
        <v>34</v>
      </c>
      <c r="AB244" s="115">
        <f t="shared" si="13"/>
        <v>34</v>
      </c>
      <c r="AC244" s="115">
        <f>ROUND($Y244/AD$75,0)</f>
        <v>34</v>
      </c>
      <c r="AD244" s="115">
        <f>ROUND($Y244/AD$75,0)</f>
        <v>34</v>
      </c>
      <c r="AE244" s="115"/>
      <c r="AF244" s="115"/>
      <c r="AG244" s="115"/>
      <c r="AH244" s="115"/>
      <c r="AI244" s="111" t="b">
        <f t="shared" si="15"/>
        <v>1</v>
      </c>
      <c r="AJ244" s="116">
        <f t="shared" si="14"/>
        <v>0</v>
      </c>
      <c r="AK244" s="94"/>
      <c r="AL244" s="94"/>
      <c r="AM244" s="94"/>
      <c r="AN244" s="94"/>
      <c r="AO244" s="94"/>
      <c r="AP244" s="94"/>
      <c r="AQ244" s="94"/>
      <c r="AR244" s="94"/>
      <c r="AS244" s="94"/>
      <c r="AT244" s="94"/>
      <c r="AU244" s="94"/>
      <c r="AV244" s="94"/>
      <c r="AW244" s="94"/>
      <c r="AX244" s="94"/>
      <c r="AY244" s="94"/>
      <c r="AZ244" s="94"/>
      <c r="BA244" s="94"/>
      <c r="BB244" s="94"/>
      <c r="BC244" s="94"/>
    </row>
    <row r="245" spans="25:55" s="141" customFormat="1" x14ac:dyDescent="0.25">
      <c r="Y245" s="109">
        <v>170</v>
      </c>
      <c r="Z245" s="115">
        <f>ROUND(Y245/AD$75,0)</f>
        <v>34</v>
      </c>
      <c r="AA245" s="115">
        <f>ROUND(Y245/AD$75,0)</f>
        <v>34</v>
      </c>
      <c r="AB245" s="115">
        <f t="shared" si="13"/>
        <v>34</v>
      </c>
      <c r="AC245" s="115">
        <f>ROUND($Y245/AD$75,0)</f>
        <v>34</v>
      </c>
      <c r="AD245" s="115">
        <f>ROUND($Y245/AD$75,0)</f>
        <v>34</v>
      </c>
      <c r="AE245" s="115"/>
      <c r="AF245" s="115"/>
      <c r="AG245" s="115"/>
      <c r="AH245" s="115"/>
      <c r="AI245" s="111" t="b">
        <f t="shared" si="15"/>
        <v>1</v>
      </c>
      <c r="AJ245" s="116">
        <f t="shared" si="14"/>
        <v>0</v>
      </c>
      <c r="AK245" s="94"/>
      <c r="AL245" s="94"/>
      <c r="AM245" s="94"/>
      <c r="AN245" s="94"/>
      <c r="AO245" s="94"/>
      <c r="AP245" s="94"/>
      <c r="AQ245" s="94"/>
      <c r="AR245" s="94"/>
      <c r="AS245" s="94"/>
      <c r="AT245" s="94"/>
      <c r="AU245" s="94"/>
      <c r="AV245" s="94"/>
      <c r="AW245" s="94"/>
      <c r="AX245" s="94"/>
      <c r="AY245" s="94"/>
      <c r="AZ245" s="94"/>
      <c r="BA245" s="94"/>
      <c r="BB245" s="94"/>
      <c r="BC245" s="94"/>
    </row>
    <row r="246" spans="25:55" s="141" customFormat="1" x14ac:dyDescent="0.25">
      <c r="Y246" s="109">
        <v>171</v>
      </c>
      <c r="Z246" s="115">
        <f>ROUND(Y246/AD$75,0)</f>
        <v>34</v>
      </c>
      <c r="AA246" s="115">
        <f>ROUND(Y246/AD$75,0)</f>
        <v>34</v>
      </c>
      <c r="AB246" s="115">
        <f t="shared" si="13"/>
        <v>34</v>
      </c>
      <c r="AC246" s="115">
        <f>ROUND($Y246/AD$75,0)</f>
        <v>34</v>
      </c>
      <c r="AD246" s="115">
        <v>35</v>
      </c>
      <c r="AE246" s="115"/>
      <c r="AF246" s="115"/>
      <c r="AG246" s="115"/>
      <c r="AH246" s="115"/>
      <c r="AI246" s="111" t="b">
        <f t="shared" si="15"/>
        <v>1</v>
      </c>
      <c r="AJ246" s="116">
        <f t="shared" si="14"/>
        <v>0</v>
      </c>
      <c r="AK246" s="94"/>
      <c r="AL246" s="94"/>
      <c r="AM246" s="94"/>
      <c r="AN246" s="94"/>
      <c r="AO246" s="94"/>
      <c r="AP246" s="94"/>
      <c r="AQ246" s="94"/>
      <c r="AR246" s="94"/>
      <c r="AS246" s="94"/>
      <c r="AT246" s="94"/>
      <c r="AU246" s="94"/>
      <c r="AV246" s="94"/>
      <c r="AW246" s="94"/>
      <c r="AX246" s="94"/>
      <c r="AY246" s="94"/>
      <c r="AZ246" s="94"/>
      <c r="BA246" s="94"/>
      <c r="BB246" s="94"/>
      <c r="BC246" s="94"/>
    </row>
    <row r="247" spans="25:55" s="141" customFormat="1" x14ac:dyDescent="0.25">
      <c r="Y247" s="109">
        <v>172</v>
      </c>
      <c r="Z247" s="115">
        <f>ROUND(Y247/AD$75,0)</f>
        <v>34</v>
      </c>
      <c r="AA247" s="115">
        <f>ROUND(Y247/AD$75,0)</f>
        <v>34</v>
      </c>
      <c r="AB247" s="115">
        <f t="shared" si="13"/>
        <v>34</v>
      </c>
      <c r="AC247" s="115">
        <v>35</v>
      </c>
      <c r="AD247" s="115">
        <v>35</v>
      </c>
      <c r="AE247" s="115"/>
      <c r="AF247" s="115"/>
      <c r="AG247" s="115"/>
      <c r="AH247" s="115"/>
      <c r="AI247" s="111" t="b">
        <f t="shared" si="15"/>
        <v>1</v>
      </c>
      <c r="AJ247" s="116">
        <f t="shared" si="14"/>
        <v>0</v>
      </c>
      <c r="AK247" s="94"/>
      <c r="AL247" s="94"/>
      <c r="AM247" s="94"/>
      <c r="AN247" s="94"/>
      <c r="AO247" s="94"/>
      <c r="AP247" s="94"/>
      <c r="AQ247" s="94"/>
      <c r="AR247" s="94"/>
      <c r="AS247" s="94"/>
      <c r="AT247" s="94"/>
      <c r="AU247" s="94"/>
      <c r="AV247" s="94"/>
      <c r="AW247" s="94"/>
      <c r="AX247" s="94"/>
      <c r="AY247" s="94"/>
      <c r="AZ247" s="94"/>
      <c r="BA247" s="94"/>
      <c r="BB247" s="94"/>
      <c r="BC247" s="94"/>
    </row>
    <row r="248" spans="25:55" s="141" customFormat="1" x14ac:dyDescent="0.25">
      <c r="Y248" s="109">
        <v>173</v>
      </c>
      <c r="Z248" s="115">
        <v>34</v>
      </c>
      <c r="AA248" s="115">
        <v>34</v>
      </c>
      <c r="AB248" s="115">
        <f t="shared" si="13"/>
        <v>35</v>
      </c>
      <c r="AC248" s="115">
        <f>ROUND($Y248/AD$75,0)</f>
        <v>35</v>
      </c>
      <c r="AD248" s="115">
        <f>ROUND($Y248/AD$75,0)</f>
        <v>35</v>
      </c>
      <c r="AE248" s="115"/>
      <c r="AF248" s="115"/>
      <c r="AG248" s="115"/>
      <c r="AH248" s="115"/>
      <c r="AI248" s="111" t="b">
        <f t="shared" si="15"/>
        <v>1</v>
      </c>
      <c r="AJ248" s="116">
        <f t="shared" si="14"/>
        <v>0</v>
      </c>
      <c r="AK248" s="94"/>
      <c r="AL248" s="94"/>
      <c r="AM248" s="94"/>
      <c r="AN248" s="94"/>
      <c r="AO248" s="94"/>
      <c r="AP248" s="94"/>
      <c r="AQ248" s="94"/>
      <c r="AR248" s="94"/>
      <c r="AS248" s="94"/>
      <c r="AT248" s="94"/>
      <c r="AU248" s="94"/>
      <c r="AV248" s="94"/>
      <c r="AW248" s="94"/>
      <c r="AX248" s="94"/>
      <c r="AY248" s="94"/>
      <c r="AZ248" s="94"/>
      <c r="BA248" s="94"/>
      <c r="BB248" s="94"/>
      <c r="BC248" s="94"/>
    </row>
    <row r="249" spans="25:55" s="141" customFormat="1" x14ac:dyDescent="0.25">
      <c r="Y249" s="109">
        <v>174</v>
      </c>
      <c r="Z249" s="115">
        <v>34</v>
      </c>
      <c r="AA249" s="115">
        <f>ROUND(Y249/AD$75,0)</f>
        <v>35</v>
      </c>
      <c r="AB249" s="115">
        <f t="shared" si="13"/>
        <v>35</v>
      </c>
      <c r="AC249" s="115">
        <f>ROUND($Y249/AD$75,0)</f>
        <v>35</v>
      </c>
      <c r="AD249" s="115">
        <f>ROUND($Y249/AD$75,0)</f>
        <v>35</v>
      </c>
      <c r="AE249" s="115"/>
      <c r="AF249" s="115"/>
      <c r="AG249" s="115"/>
      <c r="AH249" s="115"/>
      <c r="AI249" s="111" t="b">
        <f t="shared" si="15"/>
        <v>1</v>
      </c>
      <c r="AJ249" s="116">
        <f t="shared" si="14"/>
        <v>0</v>
      </c>
      <c r="AK249" s="94"/>
      <c r="AL249" s="94"/>
      <c r="AM249" s="94"/>
      <c r="AN249" s="94"/>
      <c r="AO249" s="94"/>
      <c r="AP249" s="94"/>
      <c r="AQ249" s="94"/>
      <c r="AR249" s="94"/>
      <c r="AS249" s="94"/>
      <c r="AT249" s="94"/>
      <c r="AU249" s="94"/>
      <c r="AV249" s="94"/>
      <c r="AW249" s="94"/>
      <c r="AX249" s="94"/>
      <c r="AY249" s="94"/>
      <c r="AZ249" s="94"/>
      <c r="BA249" s="94"/>
      <c r="BB249" s="94"/>
      <c r="BC249" s="94"/>
    </row>
    <row r="250" spans="25:55" s="141" customFormat="1" x14ac:dyDescent="0.25">
      <c r="Y250" s="109">
        <v>175</v>
      </c>
      <c r="Z250" s="115">
        <f>ROUND(Y250/AD$75,0)</f>
        <v>35</v>
      </c>
      <c r="AA250" s="115">
        <f>ROUND(Y250/AD$75,0)</f>
        <v>35</v>
      </c>
      <c r="AB250" s="115">
        <f t="shared" si="13"/>
        <v>35</v>
      </c>
      <c r="AC250" s="115">
        <f>ROUND($Y250/AD$75,0)</f>
        <v>35</v>
      </c>
      <c r="AD250" s="115">
        <f>ROUND($Y250/AD$75,0)</f>
        <v>35</v>
      </c>
      <c r="AE250" s="115"/>
      <c r="AF250" s="115"/>
      <c r="AG250" s="115"/>
      <c r="AH250" s="115"/>
      <c r="AI250" s="111" t="b">
        <f t="shared" si="15"/>
        <v>1</v>
      </c>
      <c r="AJ250" s="116">
        <f t="shared" si="14"/>
        <v>0</v>
      </c>
      <c r="AK250" s="94"/>
      <c r="AL250" s="94"/>
      <c r="AM250" s="94"/>
      <c r="AN250" s="94"/>
      <c r="AO250" s="94"/>
      <c r="AP250" s="94"/>
      <c r="AQ250" s="94"/>
      <c r="AR250" s="94"/>
      <c r="AS250" s="94"/>
      <c r="AT250" s="94"/>
      <c r="AU250" s="94"/>
      <c r="AV250" s="94"/>
      <c r="AW250" s="94"/>
      <c r="AX250" s="94"/>
      <c r="AY250" s="94"/>
      <c r="AZ250" s="94"/>
      <c r="BA250" s="94"/>
      <c r="BB250" s="94"/>
      <c r="BC250" s="94"/>
    </row>
    <row r="251" spans="25:55" s="141" customFormat="1" x14ac:dyDescent="0.25">
      <c r="Y251" s="109">
        <v>176</v>
      </c>
      <c r="Z251" s="115">
        <f>ROUND(Y251/AD$75,0)</f>
        <v>35</v>
      </c>
      <c r="AA251" s="115">
        <f>ROUND(Y251/AD$75,0)</f>
        <v>35</v>
      </c>
      <c r="AB251" s="115">
        <f t="shared" si="13"/>
        <v>35</v>
      </c>
      <c r="AC251" s="115">
        <f>ROUND($Y251/AD$75,0)</f>
        <v>35</v>
      </c>
      <c r="AD251" s="115">
        <v>36</v>
      </c>
      <c r="AE251" s="115"/>
      <c r="AF251" s="115"/>
      <c r="AG251" s="115"/>
      <c r="AH251" s="115"/>
      <c r="AI251" s="111" t="b">
        <f t="shared" si="15"/>
        <v>1</v>
      </c>
      <c r="AJ251" s="116">
        <f t="shared" si="14"/>
        <v>0</v>
      </c>
      <c r="AK251" s="94"/>
      <c r="AL251" s="94"/>
      <c r="AM251" s="94"/>
      <c r="AN251" s="94"/>
      <c r="AO251" s="94"/>
      <c r="AP251" s="94"/>
      <c r="AQ251" s="94"/>
      <c r="AR251" s="94"/>
      <c r="AS251" s="94"/>
      <c r="AT251" s="94"/>
      <c r="AU251" s="94"/>
      <c r="AV251" s="94"/>
      <c r="AW251" s="94"/>
      <c r="AX251" s="94"/>
      <c r="AY251" s="94"/>
      <c r="AZ251" s="94"/>
      <c r="BA251" s="94"/>
      <c r="BB251" s="94"/>
      <c r="BC251" s="94"/>
    </row>
    <row r="252" spans="25:55" s="141" customFormat="1" x14ac:dyDescent="0.25">
      <c r="Y252" s="109">
        <v>177</v>
      </c>
      <c r="Z252" s="115">
        <f>ROUND(Y252/AD$75,0)</f>
        <v>35</v>
      </c>
      <c r="AA252" s="115">
        <f>ROUND(Y252/AD$75,0)</f>
        <v>35</v>
      </c>
      <c r="AB252" s="115">
        <f t="shared" si="13"/>
        <v>35</v>
      </c>
      <c r="AC252" s="115">
        <v>36</v>
      </c>
      <c r="AD252" s="115">
        <v>36</v>
      </c>
      <c r="AE252" s="115"/>
      <c r="AF252" s="115"/>
      <c r="AG252" s="115"/>
      <c r="AH252" s="115"/>
      <c r="AI252" s="111" t="b">
        <f t="shared" si="15"/>
        <v>1</v>
      </c>
      <c r="AJ252" s="116">
        <f t="shared" si="14"/>
        <v>0</v>
      </c>
      <c r="AK252" s="94"/>
      <c r="AL252" s="94"/>
      <c r="AM252" s="94"/>
      <c r="AN252" s="94"/>
      <c r="AO252" s="94"/>
      <c r="AP252" s="94"/>
      <c r="AQ252" s="94"/>
      <c r="AR252" s="94"/>
      <c r="AS252" s="94"/>
      <c r="AT252" s="94"/>
      <c r="AU252" s="94"/>
      <c r="AV252" s="94"/>
      <c r="AW252" s="94"/>
      <c r="AX252" s="94"/>
      <c r="AY252" s="94"/>
      <c r="AZ252" s="94"/>
      <c r="BA252" s="94"/>
      <c r="BB252" s="94"/>
      <c r="BC252" s="94"/>
    </row>
    <row r="253" spans="25:55" s="141" customFormat="1" x14ac:dyDescent="0.25">
      <c r="Y253" s="109">
        <v>178</v>
      </c>
      <c r="Z253" s="115">
        <v>35</v>
      </c>
      <c r="AA253" s="115">
        <v>35</v>
      </c>
      <c r="AB253" s="115">
        <f t="shared" si="13"/>
        <v>36</v>
      </c>
      <c r="AC253" s="115">
        <f>ROUND($Y253/AD$75,0)</f>
        <v>36</v>
      </c>
      <c r="AD253" s="115">
        <f>ROUND($Y253/AD$75,0)</f>
        <v>36</v>
      </c>
      <c r="AE253" s="115"/>
      <c r="AF253" s="115"/>
      <c r="AG253" s="115"/>
      <c r="AH253" s="115"/>
      <c r="AI253" s="111" t="b">
        <f t="shared" si="15"/>
        <v>1</v>
      </c>
      <c r="AJ253" s="116">
        <f t="shared" si="14"/>
        <v>0</v>
      </c>
      <c r="AK253" s="94"/>
      <c r="AL253" s="94"/>
      <c r="AM253" s="94"/>
      <c r="AN253" s="94"/>
      <c r="AO253" s="94"/>
      <c r="AP253" s="94"/>
      <c r="AQ253" s="94"/>
      <c r="AR253" s="94"/>
      <c r="AS253" s="94"/>
      <c r="AT253" s="94"/>
      <c r="AU253" s="94"/>
      <c r="AV253" s="94"/>
      <c r="AW253" s="94"/>
      <c r="AX253" s="94"/>
      <c r="AY253" s="94"/>
      <c r="AZ253" s="94"/>
      <c r="BA253" s="94"/>
      <c r="BB253" s="94"/>
      <c r="BC253" s="94"/>
    </row>
    <row r="254" spans="25:55" s="141" customFormat="1" x14ac:dyDescent="0.25">
      <c r="Y254" s="109">
        <v>179</v>
      </c>
      <c r="Z254" s="115">
        <v>35</v>
      </c>
      <c r="AA254" s="115">
        <f>ROUND(Y254/AD$75,0)</f>
        <v>36</v>
      </c>
      <c r="AB254" s="115">
        <f t="shared" si="13"/>
        <v>36</v>
      </c>
      <c r="AC254" s="115">
        <f>ROUND($Y254/AD$75,0)</f>
        <v>36</v>
      </c>
      <c r="AD254" s="115">
        <f>ROUND($Y254/AD$75,0)</f>
        <v>36</v>
      </c>
      <c r="AE254" s="115"/>
      <c r="AF254" s="115"/>
      <c r="AG254" s="115"/>
      <c r="AH254" s="115"/>
      <c r="AI254" s="111" t="b">
        <f t="shared" si="15"/>
        <v>1</v>
      </c>
      <c r="AJ254" s="116">
        <f t="shared" si="14"/>
        <v>0</v>
      </c>
      <c r="AK254" s="94"/>
      <c r="AL254" s="94"/>
      <c r="AM254" s="94"/>
      <c r="AN254" s="94"/>
      <c r="AO254" s="94"/>
      <c r="AP254" s="94"/>
      <c r="AQ254" s="94"/>
      <c r="AR254" s="94"/>
      <c r="AS254" s="94"/>
      <c r="AT254" s="94"/>
      <c r="AU254" s="94"/>
      <c r="AV254" s="94"/>
      <c r="AW254" s="94"/>
      <c r="AX254" s="94"/>
      <c r="AY254" s="94"/>
      <c r="AZ254" s="94"/>
      <c r="BA254" s="94"/>
      <c r="BB254" s="94"/>
      <c r="BC254" s="94"/>
    </row>
    <row r="255" spans="25:55" s="141" customFormat="1" x14ac:dyDescent="0.25">
      <c r="Y255" s="112">
        <v>180</v>
      </c>
      <c r="Z255" s="115">
        <f>ROUND(Y255/AE$75,0)</f>
        <v>30</v>
      </c>
      <c r="AA255" s="115">
        <f>ROUND(Y255/AE$75,0)</f>
        <v>30</v>
      </c>
      <c r="AB255" s="115">
        <f>ROUND($Y255/AE$75,0)</f>
        <v>30</v>
      </c>
      <c r="AC255" s="115">
        <f t="shared" ref="AC255:AC284" si="16">ROUND($Y255/AE$75,0)</f>
        <v>30</v>
      </c>
      <c r="AD255" s="115">
        <f>ROUND($Y255/AE$75,0)</f>
        <v>30</v>
      </c>
      <c r="AE255" s="115">
        <f>ROUND($Y255/AE$75,0)</f>
        <v>30</v>
      </c>
      <c r="AF255" s="117"/>
      <c r="AG255" s="117"/>
      <c r="AH255" s="117"/>
      <c r="AI255" s="114" t="b">
        <f t="shared" si="15"/>
        <v>1</v>
      </c>
      <c r="AJ255" s="116">
        <f>Y255-Z255-AA255-AB255-AC255-AD255-AE255</f>
        <v>0</v>
      </c>
      <c r="AK255" s="94"/>
      <c r="AL255" s="94"/>
      <c r="AM255" s="94"/>
      <c r="AN255" s="94"/>
      <c r="AO255" s="94"/>
      <c r="AP255" s="94"/>
      <c r="AQ255" s="94"/>
      <c r="AR255" s="94"/>
      <c r="AS255" s="94"/>
      <c r="AT255" s="94"/>
      <c r="AU255" s="94"/>
      <c r="AV255" s="94"/>
      <c r="AW255" s="94"/>
      <c r="AX255" s="94"/>
      <c r="AY255" s="94"/>
      <c r="AZ255" s="94"/>
      <c r="BA255" s="94"/>
      <c r="BB255" s="94"/>
      <c r="BC255" s="94"/>
    </row>
    <row r="256" spans="25:55" s="141" customFormat="1" x14ac:dyDescent="0.25">
      <c r="Y256" s="109">
        <v>181</v>
      </c>
      <c r="Z256" s="115">
        <f>ROUND(Y256/AE$75,0)</f>
        <v>30</v>
      </c>
      <c r="AA256" s="115">
        <f>ROUND(Y256/AE$75,0)</f>
        <v>30</v>
      </c>
      <c r="AB256" s="115">
        <f>ROUND($Y256/AE$75,0)</f>
        <v>30</v>
      </c>
      <c r="AC256" s="115">
        <f t="shared" si="16"/>
        <v>30</v>
      </c>
      <c r="AD256" s="115">
        <f>ROUND($Y256/AE$75,0)</f>
        <v>30</v>
      </c>
      <c r="AE256" s="115">
        <v>31</v>
      </c>
      <c r="AF256" s="115"/>
      <c r="AG256" s="115"/>
      <c r="AH256" s="115"/>
      <c r="AI256" s="111" t="b">
        <f t="shared" si="15"/>
        <v>1</v>
      </c>
      <c r="AJ256" s="116">
        <f t="shared" ref="AJ256:AJ284" si="17">Y256-Z256-AA256-AB256-AC256-AD256-AE256</f>
        <v>0</v>
      </c>
      <c r="AK256" s="94"/>
      <c r="AL256" s="94"/>
      <c r="AM256" s="94"/>
      <c r="AN256" s="94"/>
      <c r="AO256" s="94"/>
      <c r="AP256" s="94"/>
      <c r="AQ256" s="94"/>
      <c r="AR256" s="94"/>
      <c r="AS256" s="94"/>
      <c r="AT256" s="94"/>
      <c r="AU256" s="94"/>
      <c r="AV256" s="94"/>
      <c r="AW256" s="94"/>
      <c r="AX256" s="94"/>
      <c r="AY256" s="94"/>
      <c r="AZ256" s="94"/>
      <c r="BA256" s="94"/>
      <c r="BB256" s="94"/>
      <c r="BC256" s="94"/>
    </row>
    <row r="257" spans="25:55" s="141" customFormat="1" x14ac:dyDescent="0.25">
      <c r="Y257" s="109">
        <v>182</v>
      </c>
      <c r="Z257" s="115">
        <f>ROUND(Y257/AE$75,0)</f>
        <v>30</v>
      </c>
      <c r="AA257" s="115">
        <f>ROUND(Y257/AE$75,0)</f>
        <v>30</v>
      </c>
      <c r="AB257" s="115">
        <f>ROUND($Y257/AE$75,0)</f>
        <v>30</v>
      </c>
      <c r="AC257" s="115">
        <f t="shared" si="16"/>
        <v>30</v>
      </c>
      <c r="AD257" s="115">
        <v>31</v>
      </c>
      <c r="AE257" s="115">
        <v>31</v>
      </c>
      <c r="AF257" s="115"/>
      <c r="AG257" s="115"/>
      <c r="AH257" s="115"/>
      <c r="AI257" s="111" t="b">
        <f t="shared" si="15"/>
        <v>1</v>
      </c>
      <c r="AJ257" s="116">
        <f t="shared" si="17"/>
        <v>0</v>
      </c>
      <c r="AK257" s="94"/>
      <c r="AL257" s="94"/>
      <c r="AM257" s="94"/>
      <c r="AN257" s="94"/>
      <c r="AO257" s="94"/>
      <c r="AP257" s="94"/>
      <c r="AQ257" s="94"/>
      <c r="AR257" s="94"/>
      <c r="AS257" s="94"/>
      <c r="AT257" s="94"/>
      <c r="AU257" s="94"/>
      <c r="AV257" s="94"/>
      <c r="AW257" s="94"/>
      <c r="AX257" s="94"/>
      <c r="AY257" s="94"/>
      <c r="AZ257" s="94"/>
      <c r="BA257" s="94"/>
      <c r="BB257" s="94"/>
      <c r="BC257" s="94"/>
    </row>
    <row r="258" spans="25:55" s="141" customFormat="1" x14ac:dyDescent="0.25">
      <c r="Y258" s="109">
        <v>183</v>
      </c>
      <c r="Z258" s="115">
        <v>30</v>
      </c>
      <c r="AA258" s="115">
        <v>30</v>
      </c>
      <c r="AB258" s="115">
        <v>30</v>
      </c>
      <c r="AC258" s="115">
        <f t="shared" si="16"/>
        <v>31</v>
      </c>
      <c r="AD258" s="115">
        <f>ROUND($Y258/AE$75,0)</f>
        <v>31</v>
      </c>
      <c r="AE258" s="115">
        <f>ROUND($Y258/AE$75,0)</f>
        <v>31</v>
      </c>
      <c r="AF258" s="115"/>
      <c r="AG258" s="115"/>
      <c r="AH258" s="115"/>
      <c r="AI258" s="111" t="b">
        <f t="shared" si="15"/>
        <v>1</v>
      </c>
      <c r="AJ258" s="116">
        <f t="shared" si="17"/>
        <v>0</v>
      </c>
      <c r="AK258" s="94"/>
      <c r="AL258" s="94"/>
      <c r="AM258" s="94"/>
      <c r="AN258" s="94"/>
      <c r="AO258" s="94"/>
      <c r="AP258" s="94"/>
      <c r="AQ258" s="94"/>
      <c r="AR258" s="94"/>
      <c r="AS258" s="94"/>
      <c r="AT258" s="94"/>
      <c r="AU258" s="94"/>
      <c r="AV258" s="94"/>
      <c r="AW258" s="94"/>
      <c r="AX258" s="94"/>
      <c r="AY258" s="94"/>
      <c r="AZ258" s="94"/>
      <c r="BA258" s="94"/>
      <c r="BB258" s="94"/>
      <c r="BC258" s="94"/>
    </row>
    <row r="259" spans="25:55" s="141" customFormat="1" x14ac:dyDescent="0.25">
      <c r="Y259" s="109">
        <v>184</v>
      </c>
      <c r="Z259" s="115">
        <v>30</v>
      </c>
      <c r="AA259" s="115">
        <v>30</v>
      </c>
      <c r="AB259" s="115">
        <f>ROUND($Y259/AE$75,0)</f>
        <v>31</v>
      </c>
      <c r="AC259" s="115">
        <f t="shared" si="16"/>
        <v>31</v>
      </c>
      <c r="AD259" s="115">
        <f>ROUND($Y259/AE$75,0)</f>
        <v>31</v>
      </c>
      <c r="AE259" s="115">
        <f>ROUND($Y259/AE$75,0)</f>
        <v>31</v>
      </c>
      <c r="AF259" s="115"/>
      <c r="AG259" s="115"/>
      <c r="AH259" s="115"/>
      <c r="AI259" s="111" t="b">
        <f t="shared" si="15"/>
        <v>1</v>
      </c>
      <c r="AJ259" s="116">
        <f t="shared" si="17"/>
        <v>0</v>
      </c>
      <c r="AK259" s="94"/>
      <c r="AL259" s="94"/>
      <c r="AM259" s="94"/>
      <c r="AN259" s="94"/>
      <c r="AO259" s="94"/>
      <c r="AP259" s="94"/>
      <c r="AQ259" s="94"/>
      <c r="AR259" s="94"/>
      <c r="AS259" s="94"/>
      <c r="AT259" s="94"/>
      <c r="AU259" s="94"/>
      <c r="AV259" s="94"/>
      <c r="AW259" s="94"/>
      <c r="AX259" s="94"/>
      <c r="AY259" s="94"/>
      <c r="AZ259" s="94"/>
      <c r="BA259" s="94"/>
      <c r="BB259" s="94"/>
      <c r="BC259" s="94"/>
    </row>
    <row r="260" spans="25:55" s="141" customFormat="1" x14ac:dyDescent="0.25">
      <c r="Y260" s="109">
        <v>185</v>
      </c>
      <c r="Z260" s="115">
        <v>30</v>
      </c>
      <c r="AA260" s="115">
        <f>ROUND(Y260/AE$75,0)</f>
        <v>31</v>
      </c>
      <c r="AB260" s="115">
        <f>ROUND($Y260/AE$75,0)</f>
        <v>31</v>
      </c>
      <c r="AC260" s="115">
        <f t="shared" si="16"/>
        <v>31</v>
      </c>
      <c r="AD260" s="115">
        <f>ROUND($Y260/AE$75,0)</f>
        <v>31</v>
      </c>
      <c r="AE260" s="115">
        <f>ROUND($Y260/AE$75,0)</f>
        <v>31</v>
      </c>
      <c r="AF260" s="115"/>
      <c r="AG260" s="115"/>
      <c r="AH260" s="115"/>
      <c r="AI260" s="111" t="b">
        <f t="shared" si="15"/>
        <v>1</v>
      </c>
      <c r="AJ260" s="116">
        <f t="shared" si="17"/>
        <v>0</v>
      </c>
      <c r="AK260" s="94"/>
      <c r="AL260" s="94"/>
      <c r="AM260" s="94"/>
      <c r="AN260" s="94"/>
      <c r="AO260" s="94"/>
      <c r="AP260" s="94"/>
      <c r="AQ260" s="94"/>
      <c r="AR260" s="94"/>
      <c r="AS260" s="94"/>
      <c r="AT260" s="94"/>
      <c r="AU260" s="94"/>
      <c r="AV260" s="94"/>
      <c r="AW260" s="94"/>
      <c r="AX260" s="94"/>
      <c r="AY260" s="94"/>
      <c r="AZ260" s="94"/>
      <c r="BA260" s="94"/>
      <c r="BB260" s="94"/>
      <c r="BC260" s="94"/>
    </row>
    <row r="261" spans="25:55" s="141" customFormat="1" x14ac:dyDescent="0.25">
      <c r="Y261" s="109">
        <v>186</v>
      </c>
      <c r="Z261" s="115">
        <f>ROUND(Y261/AE$75,0)</f>
        <v>31</v>
      </c>
      <c r="AA261" s="115">
        <f>ROUND(Y261/AE$75,0)</f>
        <v>31</v>
      </c>
      <c r="AB261" s="115">
        <f>ROUND($Y261/AE$75,0)</f>
        <v>31</v>
      </c>
      <c r="AC261" s="115">
        <f t="shared" si="16"/>
        <v>31</v>
      </c>
      <c r="AD261" s="115">
        <f>ROUND($Y261/AE$75,0)</f>
        <v>31</v>
      </c>
      <c r="AE261" s="115">
        <f>ROUND($Y261/AE$75,0)</f>
        <v>31</v>
      </c>
      <c r="AF261" s="115"/>
      <c r="AG261" s="115"/>
      <c r="AH261" s="115"/>
      <c r="AI261" s="111" t="b">
        <f t="shared" si="15"/>
        <v>1</v>
      </c>
      <c r="AJ261" s="116">
        <f t="shared" si="17"/>
        <v>0</v>
      </c>
      <c r="AK261" s="94"/>
      <c r="AL261" s="94"/>
      <c r="AM261" s="94"/>
      <c r="AN261" s="94"/>
      <c r="AO261" s="94"/>
      <c r="AP261" s="94"/>
      <c r="AQ261" s="94"/>
      <c r="AR261" s="94"/>
      <c r="AS261" s="94"/>
      <c r="AT261" s="94"/>
      <c r="AU261" s="94"/>
      <c r="AV261" s="94"/>
      <c r="AW261" s="94"/>
      <c r="AX261" s="94"/>
      <c r="AY261" s="94"/>
      <c r="AZ261" s="94"/>
      <c r="BA261" s="94"/>
      <c r="BB261" s="94"/>
      <c r="BC261" s="94"/>
    </row>
    <row r="262" spans="25:55" s="141" customFormat="1" x14ac:dyDescent="0.25">
      <c r="Y262" s="109">
        <v>187</v>
      </c>
      <c r="Z262" s="115">
        <f>ROUND(Y262/AE$75,0)</f>
        <v>31</v>
      </c>
      <c r="AA262" s="115">
        <f>ROUND(Y262/AE$75,0)</f>
        <v>31</v>
      </c>
      <c r="AB262" s="115">
        <f>ROUND($Y262/AE$75,0)</f>
        <v>31</v>
      </c>
      <c r="AC262" s="115">
        <f t="shared" si="16"/>
        <v>31</v>
      </c>
      <c r="AD262" s="115">
        <f>ROUND($Y262/AE$75,0)</f>
        <v>31</v>
      </c>
      <c r="AE262" s="115">
        <v>32</v>
      </c>
      <c r="AF262" s="115"/>
      <c r="AG262" s="115"/>
      <c r="AH262" s="115"/>
      <c r="AI262" s="111" t="b">
        <f t="shared" si="15"/>
        <v>1</v>
      </c>
      <c r="AJ262" s="116">
        <f t="shared" si="17"/>
        <v>0</v>
      </c>
      <c r="AK262" s="94"/>
      <c r="AL262" s="94"/>
      <c r="AM262" s="94"/>
      <c r="AN262" s="94"/>
      <c r="AO262" s="94"/>
      <c r="AP262" s="94"/>
      <c r="AQ262" s="94"/>
      <c r="AR262" s="94"/>
      <c r="AS262" s="94"/>
      <c r="AT262" s="94"/>
      <c r="AU262" s="94"/>
      <c r="AV262" s="94"/>
      <c r="AW262" s="94"/>
      <c r="AX262" s="94"/>
      <c r="AY262" s="94"/>
      <c r="AZ262" s="94"/>
      <c r="BA262" s="94"/>
      <c r="BB262" s="94"/>
      <c r="BC262" s="94"/>
    </row>
    <row r="263" spans="25:55" s="141" customFormat="1" x14ac:dyDescent="0.25">
      <c r="Y263" s="109">
        <v>188</v>
      </c>
      <c r="Z263" s="115">
        <f>ROUND(Y263/AE$75,0)</f>
        <v>31</v>
      </c>
      <c r="AA263" s="115">
        <f>ROUND(Y263/AE$75,0)</f>
        <v>31</v>
      </c>
      <c r="AB263" s="115">
        <f>ROUND($Y263/AE$75,0)</f>
        <v>31</v>
      </c>
      <c r="AC263" s="115">
        <f t="shared" si="16"/>
        <v>31</v>
      </c>
      <c r="AD263" s="115">
        <v>32</v>
      </c>
      <c r="AE263" s="115">
        <v>32</v>
      </c>
      <c r="AF263" s="115"/>
      <c r="AG263" s="115"/>
      <c r="AH263" s="115"/>
      <c r="AI263" s="111" t="b">
        <f t="shared" si="15"/>
        <v>1</v>
      </c>
      <c r="AJ263" s="116">
        <f t="shared" si="17"/>
        <v>0</v>
      </c>
      <c r="AK263" s="94"/>
      <c r="AL263" s="94"/>
      <c r="AM263" s="94"/>
      <c r="AN263" s="94"/>
      <c r="AO263" s="94"/>
      <c r="AP263" s="94"/>
      <c r="AQ263" s="94"/>
      <c r="AR263" s="94"/>
      <c r="AS263" s="94"/>
      <c r="AT263" s="94"/>
      <c r="AU263" s="94"/>
      <c r="AV263" s="94"/>
      <c r="AW263" s="94"/>
      <c r="AX263" s="94"/>
      <c r="AY263" s="94"/>
      <c r="AZ263" s="94"/>
      <c r="BA263" s="94"/>
      <c r="BB263" s="94"/>
      <c r="BC263" s="94"/>
    </row>
    <row r="264" spans="25:55" s="141" customFormat="1" x14ac:dyDescent="0.25">
      <c r="Y264" s="109">
        <v>189</v>
      </c>
      <c r="Z264" s="115">
        <v>31</v>
      </c>
      <c r="AA264" s="115">
        <v>31</v>
      </c>
      <c r="AB264" s="115">
        <v>31</v>
      </c>
      <c r="AC264" s="115">
        <f t="shared" si="16"/>
        <v>32</v>
      </c>
      <c r="AD264" s="115">
        <f>ROUND($Y264/AE$75,0)</f>
        <v>32</v>
      </c>
      <c r="AE264" s="115">
        <f>ROUND($Y264/AE$75,0)</f>
        <v>32</v>
      </c>
      <c r="AF264" s="115"/>
      <c r="AG264" s="115"/>
      <c r="AH264" s="115"/>
      <c r="AI264" s="111" t="b">
        <f t="shared" si="15"/>
        <v>1</v>
      </c>
      <c r="AJ264" s="116">
        <f t="shared" si="17"/>
        <v>0</v>
      </c>
      <c r="AK264" s="94"/>
      <c r="AL264" s="94"/>
      <c r="AM264" s="94"/>
      <c r="AN264" s="94"/>
      <c r="AO264" s="94"/>
      <c r="AP264" s="94"/>
      <c r="AQ264" s="94"/>
      <c r="AR264" s="94"/>
      <c r="AS264" s="94"/>
      <c r="AT264" s="94"/>
      <c r="AU264" s="94"/>
      <c r="AV264" s="94"/>
      <c r="AW264" s="94"/>
      <c r="AX264" s="94"/>
      <c r="AY264" s="94"/>
      <c r="AZ264" s="94"/>
      <c r="BA264" s="94"/>
      <c r="BB264" s="94"/>
      <c r="BC264" s="94"/>
    </row>
    <row r="265" spans="25:55" s="141" customFormat="1" x14ac:dyDescent="0.25">
      <c r="Y265" s="109">
        <v>190</v>
      </c>
      <c r="Z265" s="115">
        <v>31</v>
      </c>
      <c r="AA265" s="115">
        <v>31</v>
      </c>
      <c r="AB265" s="115">
        <f>ROUND($Y265/AE$75,0)</f>
        <v>32</v>
      </c>
      <c r="AC265" s="115">
        <f t="shared" si="16"/>
        <v>32</v>
      </c>
      <c r="AD265" s="115">
        <f>ROUND($Y265/AE$75,0)</f>
        <v>32</v>
      </c>
      <c r="AE265" s="115">
        <f>ROUND($Y265/AE$75,0)</f>
        <v>32</v>
      </c>
      <c r="AF265" s="115"/>
      <c r="AG265" s="115"/>
      <c r="AH265" s="115"/>
      <c r="AI265" s="111" t="b">
        <f t="shared" si="15"/>
        <v>1</v>
      </c>
      <c r="AJ265" s="116">
        <f t="shared" si="17"/>
        <v>0</v>
      </c>
      <c r="AK265" s="94"/>
      <c r="AL265" s="94"/>
      <c r="AM265" s="94"/>
      <c r="AN265" s="94"/>
      <c r="AO265" s="94"/>
      <c r="AP265" s="94"/>
      <c r="AQ265" s="94"/>
      <c r="AR265" s="94"/>
      <c r="AS265" s="94"/>
      <c r="AT265" s="94"/>
      <c r="AU265" s="94"/>
      <c r="AV265" s="94"/>
      <c r="AW265" s="94"/>
      <c r="AX265" s="94"/>
      <c r="AY265" s="94"/>
      <c r="AZ265" s="94"/>
      <c r="BA265" s="94"/>
      <c r="BB265" s="94"/>
      <c r="BC265" s="94"/>
    </row>
    <row r="266" spans="25:55" s="141" customFormat="1" x14ac:dyDescent="0.25">
      <c r="Y266" s="109">
        <v>191</v>
      </c>
      <c r="Z266" s="115">
        <v>31</v>
      </c>
      <c r="AA266" s="115">
        <f>ROUND(Y266/AE$75,0)</f>
        <v>32</v>
      </c>
      <c r="AB266" s="115">
        <f>ROUND($Y266/AE$75,0)</f>
        <v>32</v>
      </c>
      <c r="AC266" s="115">
        <f t="shared" si="16"/>
        <v>32</v>
      </c>
      <c r="AD266" s="115">
        <f>ROUND($Y266/AE$75,0)</f>
        <v>32</v>
      </c>
      <c r="AE266" s="115">
        <f>ROUND($Y266/AE$75,0)</f>
        <v>32</v>
      </c>
      <c r="AF266" s="115"/>
      <c r="AG266" s="115"/>
      <c r="AH266" s="115"/>
      <c r="AI266" s="111" t="b">
        <f t="shared" si="15"/>
        <v>1</v>
      </c>
      <c r="AJ266" s="116">
        <f t="shared" si="17"/>
        <v>0</v>
      </c>
      <c r="AK266" s="94"/>
      <c r="AL266" s="94"/>
      <c r="AM266" s="94"/>
      <c r="AN266" s="94"/>
      <c r="AO266" s="94"/>
      <c r="AP266" s="94"/>
      <c r="AQ266" s="94"/>
      <c r="AR266" s="94"/>
      <c r="AS266" s="94"/>
      <c r="AT266" s="94"/>
      <c r="AU266" s="94"/>
      <c r="AV266" s="94"/>
      <c r="AW266" s="94"/>
      <c r="AX266" s="94"/>
      <c r="AY266" s="94"/>
      <c r="AZ266" s="94"/>
      <c r="BA266" s="94"/>
      <c r="BB266" s="94"/>
      <c r="BC266" s="94"/>
    </row>
    <row r="267" spans="25:55" s="141" customFormat="1" x14ac:dyDescent="0.25">
      <c r="Y267" s="109">
        <v>192</v>
      </c>
      <c r="Z267" s="115">
        <f>ROUND(Y267/AE$75,0)</f>
        <v>32</v>
      </c>
      <c r="AA267" s="115">
        <f>ROUND(Y267/AE$75,0)</f>
        <v>32</v>
      </c>
      <c r="AB267" s="115">
        <f>ROUND($Y267/AE$75,0)</f>
        <v>32</v>
      </c>
      <c r="AC267" s="115">
        <f t="shared" si="16"/>
        <v>32</v>
      </c>
      <c r="AD267" s="115">
        <f>ROUND($Y267/AE$75,0)</f>
        <v>32</v>
      </c>
      <c r="AE267" s="115">
        <f>ROUND($Y267/AE$75,0)</f>
        <v>32</v>
      </c>
      <c r="AF267" s="115"/>
      <c r="AG267" s="115"/>
      <c r="AH267" s="115"/>
      <c r="AI267" s="111" t="b">
        <f t="shared" si="15"/>
        <v>1</v>
      </c>
      <c r="AJ267" s="116">
        <f t="shared" si="17"/>
        <v>0</v>
      </c>
      <c r="AK267" s="94"/>
      <c r="AL267" s="94"/>
      <c r="AM267" s="94"/>
      <c r="AN267" s="94"/>
      <c r="AO267" s="94"/>
      <c r="AP267" s="94"/>
      <c r="AQ267" s="94"/>
      <c r="AR267" s="94"/>
      <c r="AS267" s="94"/>
      <c r="AT267" s="94"/>
      <c r="AU267" s="94"/>
      <c r="AV267" s="94"/>
      <c r="AW267" s="94"/>
      <c r="AX267" s="94"/>
      <c r="AY267" s="94"/>
      <c r="AZ267" s="94"/>
      <c r="BA267" s="94"/>
      <c r="BB267" s="94"/>
      <c r="BC267" s="94"/>
    </row>
    <row r="268" spans="25:55" s="141" customFormat="1" x14ac:dyDescent="0.25">
      <c r="Y268" s="109">
        <v>193</v>
      </c>
      <c r="Z268" s="115">
        <f>ROUND(Y268/AE$75,0)</f>
        <v>32</v>
      </c>
      <c r="AA268" s="115">
        <f>ROUND(Y268/AE$75,0)</f>
        <v>32</v>
      </c>
      <c r="AB268" s="115">
        <f>ROUND($Y268/AE$75,0)</f>
        <v>32</v>
      </c>
      <c r="AC268" s="115">
        <f t="shared" si="16"/>
        <v>32</v>
      </c>
      <c r="AD268" s="115">
        <f>ROUND($Y268/AE$75,0)</f>
        <v>32</v>
      </c>
      <c r="AE268" s="115">
        <v>33</v>
      </c>
      <c r="AF268" s="115"/>
      <c r="AG268" s="115"/>
      <c r="AH268" s="115"/>
      <c r="AI268" s="111" t="b">
        <f t="shared" si="15"/>
        <v>1</v>
      </c>
      <c r="AJ268" s="116">
        <f t="shared" si="17"/>
        <v>0</v>
      </c>
      <c r="AK268" s="94"/>
      <c r="AL268" s="94"/>
      <c r="AM268" s="94"/>
      <c r="AN268" s="94"/>
      <c r="AO268" s="94"/>
      <c r="AP268" s="94"/>
      <c r="AQ268" s="94"/>
      <c r="AR268" s="94"/>
      <c r="AS268" s="94"/>
      <c r="AT268" s="94"/>
      <c r="AU268" s="94"/>
      <c r="AV268" s="94"/>
      <c r="AW268" s="94"/>
      <c r="AX268" s="94"/>
      <c r="AY268" s="94"/>
      <c r="AZ268" s="94"/>
      <c r="BA268" s="94"/>
      <c r="BB268" s="94"/>
      <c r="BC268" s="94"/>
    </row>
    <row r="269" spans="25:55" s="141" customFormat="1" x14ac:dyDescent="0.25">
      <c r="Y269" s="109">
        <v>194</v>
      </c>
      <c r="Z269" s="115">
        <f>ROUND(Y269/AE$75,0)</f>
        <v>32</v>
      </c>
      <c r="AA269" s="115">
        <f>ROUND(Y269/AE$75,0)</f>
        <v>32</v>
      </c>
      <c r="AB269" s="115">
        <f>ROUND($Y269/AE$75,0)</f>
        <v>32</v>
      </c>
      <c r="AC269" s="115">
        <f t="shared" si="16"/>
        <v>32</v>
      </c>
      <c r="AD269" s="115">
        <v>33</v>
      </c>
      <c r="AE269" s="115">
        <v>33</v>
      </c>
      <c r="AF269" s="115"/>
      <c r="AG269" s="115"/>
      <c r="AH269" s="115"/>
      <c r="AI269" s="111" t="b">
        <f t="shared" si="15"/>
        <v>1</v>
      </c>
      <c r="AJ269" s="116">
        <f t="shared" si="17"/>
        <v>0</v>
      </c>
      <c r="AK269" s="94"/>
      <c r="AL269" s="94"/>
      <c r="AM269" s="94"/>
      <c r="AN269" s="94"/>
      <c r="AO269" s="94"/>
      <c r="AP269" s="94"/>
      <c r="AQ269" s="94"/>
      <c r="AR269" s="94"/>
      <c r="AS269" s="94"/>
      <c r="AT269" s="94"/>
      <c r="AU269" s="94"/>
      <c r="AV269" s="94"/>
      <c r="AW269" s="94"/>
      <c r="AX269" s="94"/>
      <c r="AY269" s="94"/>
      <c r="AZ269" s="94"/>
      <c r="BA269" s="94"/>
      <c r="BB269" s="94"/>
      <c r="BC269" s="94"/>
    </row>
    <row r="270" spans="25:55" s="141" customFormat="1" x14ac:dyDescent="0.25">
      <c r="Y270" s="109">
        <v>195</v>
      </c>
      <c r="Z270" s="115">
        <v>32</v>
      </c>
      <c r="AA270" s="115">
        <v>32</v>
      </c>
      <c r="AB270" s="115">
        <v>32</v>
      </c>
      <c r="AC270" s="115">
        <f t="shared" si="16"/>
        <v>33</v>
      </c>
      <c r="AD270" s="115">
        <f>ROUND($Y270/AE$75,0)</f>
        <v>33</v>
      </c>
      <c r="AE270" s="115">
        <f>ROUND($Y270/AE$75,0)</f>
        <v>33</v>
      </c>
      <c r="AF270" s="115"/>
      <c r="AG270" s="115"/>
      <c r="AH270" s="115"/>
      <c r="AI270" s="111" t="b">
        <f t="shared" si="15"/>
        <v>1</v>
      </c>
      <c r="AJ270" s="116">
        <f t="shared" si="17"/>
        <v>0</v>
      </c>
      <c r="AK270" s="94"/>
      <c r="AL270" s="94"/>
      <c r="AM270" s="94"/>
      <c r="AN270" s="94"/>
      <c r="AO270" s="94"/>
      <c r="AP270" s="94"/>
      <c r="AQ270" s="94"/>
      <c r="AR270" s="94"/>
      <c r="AS270" s="94"/>
      <c r="AT270" s="94"/>
      <c r="AU270" s="94"/>
      <c r="AV270" s="94"/>
      <c r="AW270" s="94"/>
      <c r="AX270" s="94"/>
      <c r="AY270" s="94"/>
      <c r="AZ270" s="94"/>
      <c r="BA270" s="94"/>
      <c r="BB270" s="94"/>
      <c r="BC270" s="94"/>
    </row>
    <row r="271" spans="25:55" s="141" customFormat="1" x14ac:dyDescent="0.25">
      <c r="Y271" s="109">
        <v>196</v>
      </c>
      <c r="Z271" s="115">
        <v>32</v>
      </c>
      <c r="AA271" s="115">
        <v>32</v>
      </c>
      <c r="AB271" s="115">
        <f>ROUND($Y271/AE$75,0)</f>
        <v>33</v>
      </c>
      <c r="AC271" s="115">
        <f t="shared" si="16"/>
        <v>33</v>
      </c>
      <c r="AD271" s="115">
        <f>ROUND($Y271/AE$75,0)</f>
        <v>33</v>
      </c>
      <c r="AE271" s="115">
        <f>ROUND($Y271/AE$75,0)</f>
        <v>33</v>
      </c>
      <c r="AF271" s="115"/>
      <c r="AG271" s="115"/>
      <c r="AH271" s="115"/>
      <c r="AI271" s="111" t="b">
        <f t="shared" si="15"/>
        <v>1</v>
      </c>
      <c r="AJ271" s="116">
        <f t="shared" si="17"/>
        <v>0</v>
      </c>
      <c r="AK271" s="94"/>
      <c r="AL271" s="94"/>
      <c r="AM271" s="94"/>
      <c r="AN271" s="94"/>
      <c r="AO271" s="94"/>
      <c r="AP271" s="94"/>
      <c r="AQ271" s="94"/>
      <c r="AR271" s="94"/>
      <c r="AS271" s="94"/>
      <c r="AT271" s="94"/>
      <c r="AU271" s="94"/>
      <c r="AV271" s="94"/>
      <c r="AW271" s="94"/>
      <c r="AX271" s="94"/>
      <c r="AY271" s="94"/>
      <c r="AZ271" s="94"/>
      <c r="BA271" s="94"/>
      <c r="BB271" s="94"/>
      <c r="BC271" s="94"/>
    </row>
    <row r="272" spans="25:55" s="141" customFormat="1" x14ac:dyDescent="0.25">
      <c r="Y272" s="109">
        <v>197</v>
      </c>
      <c r="Z272" s="115">
        <v>32</v>
      </c>
      <c r="AA272" s="115">
        <f>ROUND(Y272/AE$75,0)</f>
        <v>33</v>
      </c>
      <c r="AB272" s="115">
        <f>ROUND($Y272/AE$75,0)</f>
        <v>33</v>
      </c>
      <c r="AC272" s="115">
        <f t="shared" si="16"/>
        <v>33</v>
      </c>
      <c r="AD272" s="115">
        <f>ROUND($Y272/AE$75,0)</f>
        <v>33</v>
      </c>
      <c r="AE272" s="115">
        <f>ROUND($Y272/AE$75,0)</f>
        <v>33</v>
      </c>
      <c r="AF272" s="115"/>
      <c r="AG272" s="115"/>
      <c r="AH272" s="115"/>
      <c r="AI272" s="111" t="b">
        <f t="shared" si="15"/>
        <v>1</v>
      </c>
      <c r="AJ272" s="116">
        <f t="shared" si="17"/>
        <v>0</v>
      </c>
      <c r="AK272" s="94"/>
      <c r="AL272" s="94"/>
      <c r="AM272" s="94"/>
      <c r="AN272" s="94"/>
      <c r="AO272" s="94"/>
      <c r="AP272" s="94"/>
      <c r="AQ272" s="94"/>
      <c r="AR272" s="94"/>
      <c r="AS272" s="94"/>
      <c r="AT272" s="94"/>
      <c r="AU272" s="94"/>
      <c r="AV272" s="94"/>
      <c r="AW272" s="94"/>
      <c r="AX272" s="94"/>
      <c r="AY272" s="94"/>
      <c r="AZ272" s="94"/>
      <c r="BA272" s="94"/>
      <c r="BB272" s="94"/>
      <c r="BC272" s="94"/>
    </row>
    <row r="273" spans="25:55" s="141" customFormat="1" x14ac:dyDescent="0.25">
      <c r="Y273" s="109">
        <v>198</v>
      </c>
      <c r="Z273" s="115">
        <f>ROUND(Y273/AE$75,0)</f>
        <v>33</v>
      </c>
      <c r="AA273" s="115">
        <f>ROUND(Y273/AE$75,0)</f>
        <v>33</v>
      </c>
      <c r="AB273" s="115">
        <f>ROUND($Y273/AE$75,0)</f>
        <v>33</v>
      </c>
      <c r="AC273" s="115">
        <f t="shared" si="16"/>
        <v>33</v>
      </c>
      <c r="AD273" s="115">
        <f>ROUND($Y273/AE$75,0)</f>
        <v>33</v>
      </c>
      <c r="AE273" s="115">
        <f>ROUND($Y273/AE$75,0)</f>
        <v>33</v>
      </c>
      <c r="AF273" s="115"/>
      <c r="AG273" s="115"/>
      <c r="AH273" s="115"/>
      <c r="AI273" s="111" t="b">
        <f t="shared" si="15"/>
        <v>1</v>
      </c>
      <c r="AJ273" s="116">
        <f t="shared" si="17"/>
        <v>0</v>
      </c>
      <c r="AK273" s="94"/>
      <c r="AL273" s="94"/>
      <c r="AM273" s="94"/>
      <c r="AN273" s="94"/>
      <c r="AO273" s="94"/>
      <c r="AP273" s="94"/>
      <c r="AQ273" s="94"/>
      <c r="AR273" s="94"/>
      <c r="AS273" s="94"/>
      <c r="AT273" s="94"/>
      <c r="AU273" s="94"/>
      <c r="AV273" s="94"/>
      <c r="AW273" s="94"/>
      <c r="AX273" s="94"/>
      <c r="AY273" s="94"/>
      <c r="AZ273" s="94"/>
      <c r="BA273" s="94"/>
      <c r="BB273" s="94"/>
      <c r="BC273" s="94"/>
    </row>
    <row r="274" spans="25:55" s="141" customFormat="1" x14ac:dyDescent="0.25">
      <c r="Y274" s="109">
        <v>199</v>
      </c>
      <c r="Z274" s="115">
        <f>ROUND(Y274/AE$75,0)</f>
        <v>33</v>
      </c>
      <c r="AA274" s="115">
        <f>ROUND(Y274/AE$75,0)</f>
        <v>33</v>
      </c>
      <c r="AB274" s="115">
        <f>ROUND($Y274/AE$75,0)</f>
        <v>33</v>
      </c>
      <c r="AC274" s="115">
        <f t="shared" si="16"/>
        <v>33</v>
      </c>
      <c r="AD274" s="115">
        <f>ROUND($Y274/AE$75,0)</f>
        <v>33</v>
      </c>
      <c r="AE274" s="115">
        <v>34</v>
      </c>
      <c r="AF274" s="115"/>
      <c r="AG274" s="115"/>
      <c r="AH274" s="115"/>
      <c r="AI274" s="111" t="b">
        <f t="shared" si="15"/>
        <v>1</v>
      </c>
      <c r="AJ274" s="116">
        <f t="shared" si="17"/>
        <v>0</v>
      </c>
      <c r="AK274" s="94"/>
      <c r="AL274" s="94"/>
      <c r="AM274" s="94"/>
      <c r="AN274" s="94"/>
      <c r="AO274" s="94"/>
      <c r="AP274" s="94"/>
      <c r="AQ274" s="94"/>
      <c r="AR274" s="94"/>
      <c r="AS274" s="94"/>
      <c r="AT274" s="94"/>
      <c r="AU274" s="94"/>
      <c r="AV274" s="94"/>
      <c r="AW274" s="94"/>
      <c r="AX274" s="94"/>
      <c r="AY274" s="94"/>
      <c r="AZ274" s="94"/>
      <c r="BA274" s="94"/>
      <c r="BB274" s="94"/>
      <c r="BC274" s="94"/>
    </row>
    <row r="275" spans="25:55" s="141" customFormat="1" x14ac:dyDescent="0.25">
      <c r="Y275" s="109">
        <v>200</v>
      </c>
      <c r="Z275" s="115">
        <f>ROUND(Y275/AE$75,0)</f>
        <v>33</v>
      </c>
      <c r="AA275" s="115">
        <f>ROUND(Y275/AE$75,0)</f>
        <v>33</v>
      </c>
      <c r="AB275" s="115">
        <f>ROUND($Y275/AE$75,0)</f>
        <v>33</v>
      </c>
      <c r="AC275" s="115">
        <f t="shared" si="16"/>
        <v>33</v>
      </c>
      <c r="AD275" s="115">
        <v>34</v>
      </c>
      <c r="AE275" s="115">
        <v>34</v>
      </c>
      <c r="AF275" s="115"/>
      <c r="AG275" s="115"/>
      <c r="AH275" s="115"/>
      <c r="AI275" s="111" t="b">
        <f t="shared" si="15"/>
        <v>1</v>
      </c>
      <c r="AJ275" s="116">
        <f t="shared" si="17"/>
        <v>0</v>
      </c>
      <c r="AK275" s="94"/>
      <c r="AL275" s="94"/>
      <c r="AM275" s="94"/>
      <c r="AN275" s="94"/>
      <c r="AO275" s="94"/>
      <c r="AP275" s="94"/>
      <c r="AQ275" s="94"/>
      <c r="AR275" s="94"/>
      <c r="AS275" s="94"/>
      <c r="AT275" s="94"/>
      <c r="AU275" s="94"/>
      <c r="AV275" s="94"/>
      <c r="AW275" s="94"/>
      <c r="AX275" s="94"/>
      <c r="AY275" s="94"/>
      <c r="AZ275" s="94"/>
      <c r="BA275" s="94"/>
      <c r="BB275" s="94"/>
      <c r="BC275" s="94"/>
    </row>
    <row r="276" spans="25:55" s="141" customFormat="1" x14ac:dyDescent="0.25">
      <c r="Y276" s="109">
        <v>201</v>
      </c>
      <c r="Z276" s="115">
        <v>33</v>
      </c>
      <c r="AA276" s="115">
        <v>33</v>
      </c>
      <c r="AB276" s="115">
        <v>33</v>
      </c>
      <c r="AC276" s="115">
        <f t="shared" si="16"/>
        <v>34</v>
      </c>
      <c r="AD276" s="115">
        <f>ROUND($Y276/AE$75,0)</f>
        <v>34</v>
      </c>
      <c r="AE276" s="115">
        <f>ROUND($Y276/AE$75,0)</f>
        <v>34</v>
      </c>
      <c r="AF276" s="115"/>
      <c r="AG276" s="115"/>
      <c r="AH276" s="115"/>
      <c r="AI276" s="111" t="b">
        <f t="shared" si="15"/>
        <v>1</v>
      </c>
      <c r="AJ276" s="116">
        <f t="shared" si="17"/>
        <v>0</v>
      </c>
      <c r="AK276" s="94"/>
      <c r="AL276" s="94"/>
      <c r="AM276" s="94"/>
      <c r="AN276" s="94"/>
      <c r="AO276" s="94"/>
      <c r="AP276" s="94"/>
      <c r="AQ276" s="94"/>
      <c r="AR276" s="94"/>
      <c r="AS276" s="94"/>
      <c r="AT276" s="94"/>
      <c r="AU276" s="94"/>
      <c r="AV276" s="94"/>
      <c r="AW276" s="94"/>
      <c r="AX276" s="94"/>
      <c r="AY276" s="94"/>
      <c r="AZ276" s="94"/>
      <c r="BA276" s="94"/>
      <c r="BB276" s="94"/>
      <c r="BC276" s="94"/>
    </row>
    <row r="277" spans="25:55" s="141" customFormat="1" x14ac:dyDescent="0.25">
      <c r="Y277" s="109">
        <v>202</v>
      </c>
      <c r="Z277" s="115">
        <v>33</v>
      </c>
      <c r="AA277" s="115">
        <v>33</v>
      </c>
      <c r="AB277" s="115">
        <f>ROUND($Y277/AE$75,0)</f>
        <v>34</v>
      </c>
      <c r="AC277" s="115">
        <f t="shared" si="16"/>
        <v>34</v>
      </c>
      <c r="AD277" s="115">
        <f>ROUND($Y277/AE$75,0)</f>
        <v>34</v>
      </c>
      <c r="AE277" s="115">
        <f>ROUND($Y277/AE$75,0)</f>
        <v>34</v>
      </c>
      <c r="AF277" s="115"/>
      <c r="AG277" s="115"/>
      <c r="AH277" s="115"/>
      <c r="AI277" s="111" t="b">
        <f t="shared" si="15"/>
        <v>1</v>
      </c>
      <c r="AJ277" s="116">
        <f t="shared" si="17"/>
        <v>0</v>
      </c>
      <c r="AK277" s="94"/>
      <c r="AL277" s="94"/>
      <c r="AM277" s="94"/>
      <c r="AN277" s="94"/>
      <c r="AO277" s="94"/>
      <c r="AP277" s="94"/>
      <c r="AQ277" s="94"/>
      <c r="AR277" s="94"/>
      <c r="AS277" s="94"/>
      <c r="AT277" s="94"/>
      <c r="AU277" s="94"/>
      <c r="AV277" s="94"/>
      <c r="AW277" s="94"/>
      <c r="AX277" s="94"/>
      <c r="AY277" s="94"/>
      <c r="AZ277" s="94"/>
      <c r="BA277" s="94"/>
      <c r="BB277" s="94"/>
      <c r="BC277" s="94"/>
    </row>
    <row r="278" spans="25:55" s="141" customFormat="1" x14ac:dyDescent="0.25">
      <c r="Y278" s="109">
        <v>203</v>
      </c>
      <c r="Z278" s="115">
        <v>33</v>
      </c>
      <c r="AA278" s="115">
        <f>ROUND(Y278/AE$75,0)</f>
        <v>34</v>
      </c>
      <c r="AB278" s="115">
        <f>ROUND($Y278/AE$75,0)</f>
        <v>34</v>
      </c>
      <c r="AC278" s="115">
        <f t="shared" si="16"/>
        <v>34</v>
      </c>
      <c r="AD278" s="115">
        <f>ROUND($Y278/AE$75,0)</f>
        <v>34</v>
      </c>
      <c r="AE278" s="115">
        <f>ROUND($Y278/AE$75,0)</f>
        <v>34</v>
      </c>
      <c r="AF278" s="115"/>
      <c r="AG278" s="115"/>
      <c r="AH278" s="115"/>
      <c r="AI278" s="111" t="b">
        <f t="shared" si="15"/>
        <v>1</v>
      </c>
      <c r="AJ278" s="116">
        <f t="shared" si="17"/>
        <v>0</v>
      </c>
      <c r="AK278" s="94"/>
      <c r="AL278" s="94"/>
      <c r="AM278" s="94"/>
      <c r="AN278" s="94"/>
      <c r="AO278" s="94"/>
      <c r="AP278" s="94"/>
      <c r="AQ278" s="94"/>
      <c r="AR278" s="94"/>
      <c r="AS278" s="94"/>
      <c r="AT278" s="94"/>
      <c r="AU278" s="94"/>
      <c r="AV278" s="94"/>
      <c r="AW278" s="94"/>
      <c r="AX278" s="94"/>
      <c r="AY278" s="94"/>
      <c r="AZ278" s="94"/>
      <c r="BA278" s="94"/>
      <c r="BB278" s="94"/>
      <c r="BC278" s="94"/>
    </row>
    <row r="279" spans="25:55" s="141" customFormat="1" x14ac:dyDescent="0.25">
      <c r="Y279" s="109">
        <v>204</v>
      </c>
      <c r="Z279" s="115">
        <f>ROUND(Y279/AE$75,0)</f>
        <v>34</v>
      </c>
      <c r="AA279" s="115">
        <f>ROUND(Y279/AE$75,0)</f>
        <v>34</v>
      </c>
      <c r="AB279" s="115">
        <f>ROUND($Y279/AE$75,0)</f>
        <v>34</v>
      </c>
      <c r="AC279" s="115">
        <f t="shared" si="16"/>
        <v>34</v>
      </c>
      <c r="AD279" s="115">
        <f>ROUND($Y279/AE$75,0)</f>
        <v>34</v>
      </c>
      <c r="AE279" s="115">
        <f>ROUND($Y279/AE$75,0)</f>
        <v>34</v>
      </c>
      <c r="AF279" s="115"/>
      <c r="AG279" s="115"/>
      <c r="AH279" s="115"/>
      <c r="AI279" s="111" t="b">
        <f t="shared" si="15"/>
        <v>1</v>
      </c>
      <c r="AJ279" s="116">
        <f t="shared" si="17"/>
        <v>0</v>
      </c>
      <c r="AK279" s="94"/>
      <c r="AL279" s="94"/>
      <c r="AM279" s="94"/>
      <c r="AN279" s="94"/>
      <c r="AO279" s="94"/>
      <c r="AP279" s="94"/>
      <c r="AQ279" s="94"/>
      <c r="AR279" s="94"/>
      <c r="AS279" s="94"/>
      <c r="AT279" s="94"/>
      <c r="AU279" s="94"/>
      <c r="AV279" s="94"/>
      <c r="AW279" s="94"/>
      <c r="AX279" s="94"/>
      <c r="AY279" s="94"/>
      <c r="AZ279" s="94"/>
      <c r="BA279" s="94"/>
      <c r="BB279" s="94"/>
      <c r="BC279" s="94"/>
    </row>
    <row r="280" spans="25:55" s="141" customFormat="1" x14ac:dyDescent="0.25">
      <c r="Y280" s="109">
        <v>205</v>
      </c>
      <c r="Z280" s="115">
        <f>ROUND(Y280/AE$75,0)</f>
        <v>34</v>
      </c>
      <c r="AA280" s="115">
        <f>ROUND(Y280/AE$75,0)</f>
        <v>34</v>
      </c>
      <c r="AB280" s="115">
        <f>ROUND($Y280/AE$75,0)</f>
        <v>34</v>
      </c>
      <c r="AC280" s="115">
        <f t="shared" si="16"/>
        <v>34</v>
      </c>
      <c r="AD280" s="115">
        <f>ROUND($Y280/AE$75,0)</f>
        <v>34</v>
      </c>
      <c r="AE280" s="115">
        <v>35</v>
      </c>
      <c r="AF280" s="115"/>
      <c r="AG280" s="115"/>
      <c r="AH280" s="115"/>
      <c r="AI280" s="111" t="b">
        <f t="shared" si="15"/>
        <v>1</v>
      </c>
      <c r="AJ280" s="116">
        <f t="shared" si="17"/>
        <v>0</v>
      </c>
      <c r="AK280" s="94"/>
      <c r="AL280" s="94"/>
      <c r="AM280" s="94"/>
      <c r="AN280" s="94"/>
      <c r="AO280" s="94"/>
      <c r="AP280" s="94"/>
      <c r="AQ280" s="94"/>
      <c r="AR280" s="94"/>
      <c r="AS280" s="94"/>
      <c r="AT280" s="94"/>
      <c r="AU280" s="94"/>
      <c r="AV280" s="94"/>
      <c r="AW280" s="94"/>
      <c r="AX280" s="94"/>
      <c r="AY280" s="94"/>
      <c r="AZ280" s="94"/>
      <c r="BA280" s="94"/>
      <c r="BB280" s="94"/>
      <c r="BC280" s="94"/>
    </row>
    <row r="281" spans="25:55" s="141" customFormat="1" x14ac:dyDescent="0.25">
      <c r="Y281" s="109">
        <v>206</v>
      </c>
      <c r="Z281" s="115">
        <f>ROUND(Y281/AE$75,0)</f>
        <v>34</v>
      </c>
      <c r="AA281" s="115">
        <f>ROUND(Y281/AE$75,0)</f>
        <v>34</v>
      </c>
      <c r="AB281" s="115">
        <f>ROUND($Y281/AE$75,0)</f>
        <v>34</v>
      </c>
      <c r="AC281" s="115">
        <f t="shared" si="16"/>
        <v>34</v>
      </c>
      <c r="AD281" s="115">
        <v>35</v>
      </c>
      <c r="AE281" s="115">
        <v>35</v>
      </c>
      <c r="AF281" s="115"/>
      <c r="AG281" s="115"/>
      <c r="AH281" s="115"/>
      <c r="AI281" s="111" t="b">
        <f t="shared" si="15"/>
        <v>1</v>
      </c>
      <c r="AJ281" s="116">
        <f t="shared" si="17"/>
        <v>0</v>
      </c>
      <c r="AK281" s="94"/>
      <c r="AL281" s="94"/>
      <c r="AM281" s="94"/>
      <c r="AN281" s="94"/>
      <c r="AO281" s="94"/>
      <c r="AP281" s="94"/>
      <c r="AQ281" s="94"/>
      <c r="AR281" s="94"/>
      <c r="AS281" s="94"/>
      <c r="AT281" s="94"/>
      <c r="AU281" s="94"/>
      <c r="AV281" s="94"/>
      <c r="AW281" s="94"/>
      <c r="AX281" s="94"/>
      <c r="AY281" s="94"/>
      <c r="AZ281" s="94"/>
      <c r="BA281" s="94"/>
      <c r="BB281" s="94"/>
      <c r="BC281" s="94"/>
    </row>
    <row r="282" spans="25:55" s="141" customFormat="1" x14ac:dyDescent="0.25">
      <c r="Y282" s="109">
        <v>207</v>
      </c>
      <c r="Z282" s="115">
        <v>34</v>
      </c>
      <c r="AA282" s="115">
        <v>34</v>
      </c>
      <c r="AB282" s="115">
        <v>34</v>
      </c>
      <c r="AC282" s="115">
        <f t="shared" si="16"/>
        <v>35</v>
      </c>
      <c r="AD282" s="115">
        <f>ROUND($Y282/AE$75,0)</f>
        <v>35</v>
      </c>
      <c r="AE282" s="115">
        <f>ROUND($Y282/AE$75,0)</f>
        <v>35</v>
      </c>
      <c r="AF282" s="115"/>
      <c r="AG282" s="115"/>
      <c r="AH282" s="115"/>
      <c r="AI282" s="111" t="b">
        <f t="shared" si="15"/>
        <v>1</v>
      </c>
      <c r="AJ282" s="116">
        <f t="shared" si="17"/>
        <v>0</v>
      </c>
      <c r="AK282" s="94"/>
      <c r="AL282" s="94"/>
      <c r="AM282" s="94"/>
      <c r="AN282" s="94"/>
      <c r="AO282" s="94"/>
      <c r="AP282" s="94"/>
      <c r="AQ282" s="94"/>
      <c r="AR282" s="94"/>
      <c r="AS282" s="94"/>
      <c r="AT282" s="94"/>
      <c r="AU282" s="94"/>
      <c r="AV282" s="94"/>
      <c r="AW282" s="94"/>
      <c r="AX282" s="94"/>
      <c r="AY282" s="94"/>
      <c r="AZ282" s="94"/>
      <c r="BA282" s="94"/>
      <c r="BB282" s="94"/>
      <c r="BC282" s="94"/>
    </row>
    <row r="283" spans="25:55" s="141" customFormat="1" x14ac:dyDescent="0.25">
      <c r="Y283" s="109">
        <v>208</v>
      </c>
      <c r="Z283" s="115">
        <v>34</v>
      </c>
      <c r="AA283" s="115">
        <v>34</v>
      </c>
      <c r="AB283" s="115">
        <f>ROUND($Y283/AE$75,0)</f>
        <v>35</v>
      </c>
      <c r="AC283" s="115">
        <f t="shared" si="16"/>
        <v>35</v>
      </c>
      <c r="AD283" s="115">
        <f>ROUND($Y283/AE$75,0)</f>
        <v>35</v>
      </c>
      <c r="AE283" s="115">
        <f>ROUND($Y283/AE$75,0)</f>
        <v>35</v>
      </c>
      <c r="AF283" s="115"/>
      <c r="AG283" s="115"/>
      <c r="AH283" s="115"/>
      <c r="AI283" s="111" t="b">
        <f t="shared" si="15"/>
        <v>1</v>
      </c>
      <c r="AJ283" s="116">
        <f t="shared" si="17"/>
        <v>0</v>
      </c>
      <c r="AK283" s="94"/>
      <c r="AL283" s="94"/>
      <c r="AM283" s="94"/>
      <c r="AN283" s="94"/>
      <c r="AO283" s="94"/>
      <c r="AP283" s="94"/>
      <c r="AQ283" s="94"/>
      <c r="AR283" s="94"/>
      <c r="AS283" s="94"/>
      <c r="AT283" s="94"/>
      <c r="AU283" s="94"/>
      <c r="AV283" s="94"/>
      <c r="AW283" s="94"/>
      <c r="AX283" s="94"/>
      <c r="AY283" s="94"/>
      <c r="AZ283" s="94"/>
      <c r="BA283" s="94"/>
      <c r="BB283" s="94"/>
      <c r="BC283" s="94"/>
    </row>
    <row r="284" spans="25:55" s="141" customFormat="1" x14ac:dyDescent="0.25">
      <c r="Y284" s="109">
        <v>209</v>
      </c>
      <c r="Z284" s="115">
        <v>34</v>
      </c>
      <c r="AA284" s="115">
        <f>ROUND(Y284/AE$75,0)</f>
        <v>35</v>
      </c>
      <c r="AB284" s="115">
        <f>ROUND($Y284/AE$75,0)</f>
        <v>35</v>
      </c>
      <c r="AC284" s="115">
        <f t="shared" si="16"/>
        <v>35</v>
      </c>
      <c r="AD284" s="115">
        <f>ROUND($Y284/AE$75,0)</f>
        <v>35</v>
      </c>
      <c r="AE284" s="115">
        <f>ROUND($Y284/AE$75,0)</f>
        <v>35</v>
      </c>
      <c r="AF284" s="115"/>
      <c r="AG284" s="115"/>
      <c r="AH284" s="115"/>
      <c r="AI284" s="111" t="b">
        <f t="shared" si="15"/>
        <v>1</v>
      </c>
      <c r="AJ284" s="116">
        <f t="shared" si="17"/>
        <v>0</v>
      </c>
      <c r="AK284" s="94"/>
      <c r="AL284" s="94"/>
      <c r="AM284" s="94"/>
      <c r="AN284" s="94"/>
      <c r="AO284" s="94"/>
      <c r="AP284" s="94"/>
      <c r="AQ284" s="94"/>
      <c r="AR284" s="94"/>
      <c r="AS284" s="94"/>
      <c r="AT284" s="94"/>
      <c r="AU284" s="94"/>
      <c r="AV284" s="94"/>
      <c r="AW284" s="94"/>
      <c r="AX284" s="94"/>
      <c r="AY284" s="94"/>
      <c r="AZ284" s="94"/>
      <c r="BA284" s="94"/>
      <c r="BB284" s="94"/>
      <c r="BC284" s="94"/>
    </row>
    <row r="285" spans="25:55" s="142" customFormat="1" x14ac:dyDescent="0.25">
      <c r="Y285" s="112">
        <v>210</v>
      </c>
      <c r="Z285" s="115">
        <f>ROUND(Y285/AF$75,0)</f>
        <v>30</v>
      </c>
      <c r="AA285" s="115">
        <f>ROUND(Y285/AF$75,0)</f>
        <v>30</v>
      </c>
      <c r="AB285" s="115">
        <f>ROUND($Y285/AF$75,0)</f>
        <v>30</v>
      </c>
      <c r="AC285" s="115">
        <f t="shared" ref="AC285:AC314" si="18">ROUND($Y285/AF$75,0)</f>
        <v>30</v>
      </c>
      <c r="AD285" s="115">
        <f>ROUND($Y285/AF$75,0)</f>
        <v>30</v>
      </c>
      <c r="AE285" s="115">
        <f>ROUND($Y285/AF$75,0)</f>
        <v>30</v>
      </c>
      <c r="AF285" s="115">
        <f>ROUND($Y285/AF$75,0)</f>
        <v>30</v>
      </c>
      <c r="AG285" s="117"/>
      <c r="AH285" s="117"/>
      <c r="AI285" s="114" t="b">
        <f t="shared" si="15"/>
        <v>1</v>
      </c>
      <c r="AJ285" s="116">
        <f>Y285-Z285-AA285-AB285-AC285-AD285-AE285-AF285</f>
        <v>0</v>
      </c>
      <c r="AK285" s="118"/>
      <c r="AL285" s="118"/>
      <c r="AM285" s="118"/>
      <c r="AN285" s="118"/>
      <c r="AO285" s="118"/>
      <c r="AP285" s="118"/>
      <c r="AQ285" s="118"/>
      <c r="AR285" s="118"/>
      <c r="AS285" s="118"/>
      <c r="AT285" s="118"/>
      <c r="AU285" s="118"/>
      <c r="AV285" s="118"/>
      <c r="AW285" s="118"/>
      <c r="AX285" s="118"/>
      <c r="AY285" s="118"/>
      <c r="AZ285" s="118"/>
      <c r="BA285" s="118"/>
      <c r="BB285" s="118"/>
      <c r="BC285" s="118"/>
    </row>
    <row r="286" spans="25:55" s="141" customFormat="1" x14ac:dyDescent="0.25">
      <c r="Y286" s="109">
        <v>211</v>
      </c>
      <c r="Z286" s="115">
        <f>ROUND(Y286/AF$75,0)</f>
        <v>30</v>
      </c>
      <c r="AA286" s="115">
        <f>ROUND(Y286/AF$75,0)</f>
        <v>30</v>
      </c>
      <c r="AB286" s="115">
        <f>ROUND($Y286/AF$75,0)</f>
        <v>30</v>
      </c>
      <c r="AC286" s="115">
        <f t="shared" si="18"/>
        <v>30</v>
      </c>
      <c r="AD286" s="115">
        <f>ROUND($Y286/AF$75,0)</f>
        <v>30</v>
      </c>
      <c r="AE286" s="115">
        <f>ROUND($Y286/AF$75,0)</f>
        <v>30</v>
      </c>
      <c r="AF286" s="115">
        <v>31</v>
      </c>
      <c r="AG286" s="117"/>
      <c r="AH286" s="117"/>
      <c r="AI286" s="114" t="b">
        <f t="shared" si="15"/>
        <v>1</v>
      </c>
      <c r="AJ286" s="116">
        <f t="shared" ref="AJ286:AJ314" si="19">Y286-Z286-AA286-AB286-AC286-AD286-AE286-AF286</f>
        <v>0</v>
      </c>
      <c r="AK286" s="94"/>
      <c r="AL286" s="94"/>
      <c r="AM286" s="94"/>
      <c r="AN286" s="94"/>
      <c r="AO286" s="94"/>
      <c r="AP286" s="94"/>
      <c r="AQ286" s="94"/>
      <c r="AR286" s="94"/>
      <c r="AS286" s="94"/>
      <c r="AT286" s="94"/>
      <c r="AU286" s="94"/>
      <c r="AV286" s="94"/>
      <c r="AW286" s="94"/>
      <c r="AX286" s="94"/>
      <c r="AY286" s="94"/>
      <c r="AZ286" s="94"/>
      <c r="BA286" s="94"/>
      <c r="BB286" s="94"/>
      <c r="BC286" s="94"/>
    </row>
    <row r="287" spans="25:55" s="141" customFormat="1" x14ac:dyDescent="0.25">
      <c r="Y287" s="109">
        <v>212</v>
      </c>
      <c r="Z287" s="115">
        <f>ROUND(Y287/AF$75,0)</f>
        <v>30</v>
      </c>
      <c r="AA287" s="115">
        <f>ROUND(Y287/AF$75,0)</f>
        <v>30</v>
      </c>
      <c r="AB287" s="115">
        <f>ROUND($Y287/AF$75,0)</f>
        <v>30</v>
      </c>
      <c r="AC287" s="115">
        <f t="shared" si="18"/>
        <v>30</v>
      </c>
      <c r="AD287" s="115">
        <f>ROUND($Y287/AF$75,0)</f>
        <v>30</v>
      </c>
      <c r="AE287" s="115">
        <v>31</v>
      </c>
      <c r="AF287" s="115">
        <v>31</v>
      </c>
      <c r="AG287" s="117"/>
      <c r="AH287" s="117"/>
      <c r="AI287" s="114" t="b">
        <f t="shared" si="15"/>
        <v>1</v>
      </c>
      <c r="AJ287" s="116">
        <f t="shared" si="19"/>
        <v>0</v>
      </c>
      <c r="AK287" s="94"/>
      <c r="AL287" s="94"/>
      <c r="AM287" s="94"/>
      <c r="AN287" s="94"/>
      <c r="AO287" s="94"/>
      <c r="AP287" s="94"/>
      <c r="AQ287" s="94"/>
      <c r="AR287" s="94"/>
      <c r="AS287" s="94"/>
      <c r="AT287" s="94"/>
      <c r="AU287" s="94"/>
      <c r="AV287" s="94"/>
      <c r="AW287" s="94"/>
      <c r="AX287" s="94"/>
      <c r="AY287" s="94"/>
      <c r="AZ287" s="94"/>
      <c r="BA287" s="94"/>
      <c r="BB287" s="94"/>
      <c r="BC287" s="94"/>
    </row>
    <row r="288" spans="25:55" s="141" customFormat="1" x14ac:dyDescent="0.25">
      <c r="Y288" s="109">
        <v>213</v>
      </c>
      <c r="Z288" s="115">
        <f>ROUND(Y288/AF$75,0)</f>
        <v>30</v>
      </c>
      <c r="AA288" s="115">
        <f>ROUND(Y288/AF$75,0)</f>
        <v>30</v>
      </c>
      <c r="AB288" s="115">
        <f>ROUND($Y288/AF$75,0)</f>
        <v>30</v>
      </c>
      <c r="AC288" s="115">
        <f t="shared" si="18"/>
        <v>30</v>
      </c>
      <c r="AD288" s="115">
        <v>31</v>
      </c>
      <c r="AE288" s="115">
        <v>31</v>
      </c>
      <c r="AF288" s="115">
        <v>31</v>
      </c>
      <c r="AG288" s="117"/>
      <c r="AH288" s="117"/>
      <c r="AI288" s="114" t="b">
        <f t="shared" si="15"/>
        <v>1</v>
      </c>
      <c r="AJ288" s="116">
        <f t="shared" si="19"/>
        <v>0</v>
      </c>
      <c r="AK288" s="94"/>
      <c r="AL288" s="94"/>
      <c r="AM288" s="94"/>
      <c r="AN288" s="94"/>
      <c r="AO288" s="94"/>
      <c r="AP288" s="94"/>
      <c r="AQ288" s="94"/>
      <c r="AR288" s="94"/>
      <c r="AS288" s="94"/>
      <c r="AT288" s="94"/>
      <c r="AU288" s="94"/>
      <c r="AV288" s="94"/>
      <c r="AW288" s="94"/>
      <c r="AX288" s="94"/>
      <c r="AY288" s="94"/>
      <c r="AZ288" s="94"/>
      <c r="BA288" s="94"/>
      <c r="BB288" s="94"/>
      <c r="BC288" s="94"/>
    </row>
    <row r="289" spans="25:55" s="141" customFormat="1" x14ac:dyDescent="0.25">
      <c r="Y289" s="109">
        <v>214</v>
      </c>
      <c r="Z289" s="115">
        <v>30</v>
      </c>
      <c r="AA289" s="115">
        <v>30</v>
      </c>
      <c r="AB289" s="115">
        <v>30</v>
      </c>
      <c r="AC289" s="115">
        <f t="shared" si="18"/>
        <v>31</v>
      </c>
      <c r="AD289" s="115">
        <f t="shared" ref="AD289:AD294" si="20">ROUND($Y289/AF$75,0)</f>
        <v>31</v>
      </c>
      <c r="AE289" s="115">
        <f>ROUND($Y289/AF$75,0)</f>
        <v>31</v>
      </c>
      <c r="AF289" s="115">
        <f>ROUND($Y289/AF$75,0)</f>
        <v>31</v>
      </c>
      <c r="AG289" s="117"/>
      <c r="AH289" s="117"/>
      <c r="AI289" s="114" t="b">
        <f t="shared" si="15"/>
        <v>1</v>
      </c>
      <c r="AJ289" s="116">
        <f t="shared" si="19"/>
        <v>0</v>
      </c>
      <c r="AK289" s="94"/>
      <c r="AL289" s="94"/>
      <c r="AM289" s="94"/>
      <c r="AN289" s="94"/>
      <c r="AO289" s="94"/>
      <c r="AP289" s="94"/>
      <c r="AQ289" s="94"/>
      <c r="AR289" s="94"/>
      <c r="AS289" s="94"/>
      <c r="AT289" s="94"/>
      <c r="AU289" s="94"/>
      <c r="AV289" s="94"/>
      <c r="AW289" s="94"/>
      <c r="AX289" s="94"/>
      <c r="AY289" s="94"/>
      <c r="AZ289" s="94"/>
      <c r="BA289" s="94"/>
      <c r="BB289" s="94"/>
      <c r="BC289" s="94"/>
    </row>
    <row r="290" spans="25:55" s="141" customFormat="1" x14ac:dyDescent="0.25">
      <c r="Y290" s="109">
        <v>215</v>
      </c>
      <c r="Z290" s="115">
        <v>30</v>
      </c>
      <c r="AA290" s="115">
        <v>30</v>
      </c>
      <c r="AB290" s="115">
        <f t="shared" ref="AB290:AB295" si="21">ROUND($Y290/AF$75,0)</f>
        <v>31</v>
      </c>
      <c r="AC290" s="115">
        <f t="shared" si="18"/>
        <v>31</v>
      </c>
      <c r="AD290" s="115">
        <f t="shared" si="20"/>
        <v>31</v>
      </c>
      <c r="AE290" s="115">
        <f>ROUND($Y290/AF$75,0)</f>
        <v>31</v>
      </c>
      <c r="AF290" s="115">
        <f>ROUND($Y290/AF$75,0)</f>
        <v>31</v>
      </c>
      <c r="AG290" s="117"/>
      <c r="AH290" s="117"/>
      <c r="AI290" s="114" t="b">
        <f t="shared" si="15"/>
        <v>1</v>
      </c>
      <c r="AJ290" s="116">
        <f t="shared" si="19"/>
        <v>0</v>
      </c>
      <c r="AK290" s="94"/>
      <c r="AL290" s="94"/>
      <c r="AM290" s="94"/>
      <c r="AN290" s="94"/>
      <c r="AO290" s="94"/>
      <c r="AP290" s="94"/>
      <c r="AQ290" s="94"/>
      <c r="AR290" s="94"/>
      <c r="AS290" s="94"/>
      <c r="AT290" s="94"/>
      <c r="AU290" s="94"/>
      <c r="AV290" s="94"/>
      <c r="AW290" s="94"/>
      <c r="AX290" s="94"/>
      <c r="AY290" s="94"/>
      <c r="AZ290" s="94"/>
      <c r="BA290" s="94"/>
      <c r="BB290" s="94"/>
      <c r="BC290" s="94"/>
    </row>
    <row r="291" spans="25:55" s="141" customFormat="1" x14ac:dyDescent="0.25">
      <c r="Y291" s="109">
        <v>216</v>
      </c>
      <c r="Z291" s="115">
        <v>30</v>
      </c>
      <c r="AA291" s="115">
        <f>ROUND(Y291/AF$75,0)</f>
        <v>31</v>
      </c>
      <c r="AB291" s="115">
        <f t="shared" si="21"/>
        <v>31</v>
      </c>
      <c r="AC291" s="115">
        <f t="shared" si="18"/>
        <v>31</v>
      </c>
      <c r="AD291" s="115">
        <f t="shared" si="20"/>
        <v>31</v>
      </c>
      <c r="AE291" s="115">
        <f>ROUND($Y291/AF$75,0)</f>
        <v>31</v>
      </c>
      <c r="AF291" s="115">
        <f>ROUND($Y291/AF$75,0)</f>
        <v>31</v>
      </c>
      <c r="AG291" s="117"/>
      <c r="AH291" s="117"/>
      <c r="AI291" s="114" t="b">
        <f t="shared" si="15"/>
        <v>1</v>
      </c>
      <c r="AJ291" s="116">
        <f t="shared" si="19"/>
        <v>0</v>
      </c>
      <c r="AK291" s="94"/>
      <c r="AL291" s="94"/>
      <c r="AM291" s="94"/>
      <c r="AN291" s="94"/>
      <c r="AO291" s="94"/>
      <c r="AP291" s="94"/>
      <c r="AQ291" s="94"/>
      <c r="AR291" s="94"/>
      <c r="AS291" s="94"/>
      <c r="AT291" s="94"/>
      <c r="AU291" s="94"/>
      <c r="AV291" s="94"/>
      <c r="AW291" s="94"/>
      <c r="AX291" s="94"/>
      <c r="AY291" s="94"/>
      <c r="AZ291" s="94"/>
      <c r="BA291" s="94"/>
      <c r="BB291" s="94"/>
      <c r="BC291" s="94"/>
    </row>
    <row r="292" spans="25:55" s="141" customFormat="1" x14ac:dyDescent="0.25">
      <c r="Y292" s="109">
        <v>217</v>
      </c>
      <c r="Z292" s="115">
        <f>ROUND(Y292/AF$75,0)</f>
        <v>31</v>
      </c>
      <c r="AA292" s="115">
        <f>ROUND(Y292/AF$75,0)</f>
        <v>31</v>
      </c>
      <c r="AB292" s="115">
        <f t="shared" si="21"/>
        <v>31</v>
      </c>
      <c r="AC292" s="115">
        <f t="shared" si="18"/>
        <v>31</v>
      </c>
      <c r="AD292" s="115">
        <f t="shared" si="20"/>
        <v>31</v>
      </c>
      <c r="AE292" s="115">
        <f>ROUND($Y292/AF$75,0)</f>
        <v>31</v>
      </c>
      <c r="AF292" s="115">
        <f>ROUND($Y292/AF$75,0)</f>
        <v>31</v>
      </c>
      <c r="AG292" s="117"/>
      <c r="AH292" s="117"/>
      <c r="AI292" s="114" t="b">
        <f t="shared" si="15"/>
        <v>1</v>
      </c>
      <c r="AJ292" s="116">
        <f t="shared" si="19"/>
        <v>0</v>
      </c>
      <c r="AK292" s="94"/>
      <c r="AL292" s="94"/>
      <c r="AM292" s="94"/>
      <c r="AN292" s="94"/>
      <c r="AO292" s="94"/>
      <c r="AP292" s="94"/>
      <c r="AQ292" s="94"/>
      <c r="AR292" s="94"/>
      <c r="AS292" s="94"/>
      <c r="AT292" s="94"/>
      <c r="AU292" s="94"/>
      <c r="AV292" s="94"/>
      <c r="AW292" s="94"/>
      <c r="AX292" s="94"/>
      <c r="AY292" s="94"/>
      <c r="AZ292" s="94"/>
      <c r="BA292" s="94"/>
      <c r="BB292" s="94"/>
      <c r="BC292" s="94"/>
    </row>
    <row r="293" spans="25:55" s="141" customFormat="1" x14ac:dyDescent="0.25">
      <c r="Y293" s="109">
        <v>218</v>
      </c>
      <c r="Z293" s="115">
        <f>ROUND(Y293/AF$75,0)</f>
        <v>31</v>
      </c>
      <c r="AA293" s="115">
        <f>ROUND(Y293/AF$75,0)</f>
        <v>31</v>
      </c>
      <c r="AB293" s="115">
        <f t="shared" si="21"/>
        <v>31</v>
      </c>
      <c r="AC293" s="115">
        <f t="shared" si="18"/>
        <v>31</v>
      </c>
      <c r="AD293" s="115">
        <f t="shared" si="20"/>
        <v>31</v>
      </c>
      <c r="AE293" s="115">
        <f>ROUND($Y293/AF$75,0)</f>
        <v>31</v>
      </c>
      <c r="AF293" s="115">
        <v>32</v>
      </c>
      <c r="AG293" s="117"/>
      <c r="AH293" s="117"/>
      <c r="AI293" s="114" t="b">
        <f t="shared" ref="AI293:AI356" si="22">SUM(Z293:AH293)=Y293</f>
        <v>1</v>
      </c>
      <c r="AJ293" s="116">
        <f t="shared" si="19"/>
        <v>0</v>
      </c>
      <c r="AK293" s="94"/>
      <c r="AL293" s="94"/>
      <c r="AM293" s="94"/>
      <c r="AN293" s="94"/>
      <c r="AO293" s="94"/>
      <c r="AP293" s="94"/>
      <c r="AQ293" s="94"/>
      <c r="AR293" s="94"/>
      <c r="AS293" s="94"/>
      <c r="AT293" s="94"/>
      <c r="AU293" s="94"/>
      <c r="AV293" s="94"/>
      <c r="AW293" s="94"/>
      <c r="AX293" s="94"/>
      <c r="AY293" s="94"/>
      <c r="AZ293" s="94"/>
      <c r="BA293" s="94"/>
      <c r="BB293" s="94"/>
      <c r="BC293" s="94"/>
    </row>
    <row r="294" spans="25:55" s="141" customFormat="1" x14ac:dyDescent="0.25">
      <c r="Y294" s="109">
        <v>219</v>
      </c>
      <c r="Z294" s="115">
        <f>ROUND(Y294/AF$75,0)</f>
        <v>31</v>
      </c>
      <c r="AA294" s="115">
        <f>ROUND(Y294/AF$75,0)</f>
        <v>31</v>
      </c>
      <c r="AB294" s="115">
        <f t="shared" si="21"/>
        <v>31</v>
      </c>
      <c r="AC294" s="115">
        <f t="shared" si="18"/>
        <v>31</v>
      </c>
      <c r="AD294" s="115">
        <f t="shared" si="20"/>
        <v>31</v>
      </c>
      <c r="AE294" s="115">
        <v>32</v>
      </c>
      <c r="AF294" s="115">
        <v>32</v>
      </c>
      <c r="AG294" s="117"/>
      <c r="AH294" s="117"/>
      <c r="AI294" s="114" t="b">
        <f t="shared" si="22"/>
        <v>1</v>
      </c>
      <c r="AJ294" s="116">
        <f t="shared" si="19"/>
        <v>0</v>
      </c>
      <c r="AK294" s="94"/>
      <c r="AL294" s="94"/>
      <c r="AM294" s="94"/>
      <c r="AN294" s="94"/>
      <c r="AO294" s="94"/>
      <c r="AP294" s="94"/>
      <c r="AQ294" s="94"/>
      <c r="AR294" s="94"/>
      <c r="AS294" s="94"/>
      <c r="AT294" s="94"/>
      <c r="AU294" s="94"/>
      <c r="AV294" s="94"/>
      <c r="AW294" s="94"/>
      <c r="AX294" s="94"/>
      <c r="AY294" s="94"/>
      <c r="AZ294" s="94"/>
      <c r="BA294" s="94"/>
      <c r="BB294" s="94"/>
      <c r="BC294" s="94"/>
    </row>
    <row r="295" spans="25:55" s="141" customFormat="1" x14ac:dyDescent="0.25">
      <c r="Y295" s="109">
        <v>220</v>
      </c>
      <c r="Z295" s="115">
        <f>ROUND(Y295/AF$75,0)</f>
        <v>31</v>
      </c>
      <c r="AA295" s="115">
        <f>ROUND(Y295/AF$75,0)</f>
        <v>31</v>
      </c>
      <c r="AB295" s="115">
        <f t="shared" si="21"/>
        <v>31</v>
      </c>
      <c r="AC295" s="115">
        <f t="shared" si="18"/>
        <v>31</v>
      </c>
      <c r="AD295" s="115">
        <v>32</v>
      </c>
      <c r="AE295" s="115">
        <v>32</v>
      </c>
      <c r="AF295" s="115">
        <v>32</v>
      </c>
      <c r="AG295" s="117"/>
      <c r="AH295" s="117"/>
      <c r="AI295" s="114" t="b">
        <f t="shared" si="22"/>
        <v>1</v>
      </c>
      <c r="AJ295" s="116">
        <f t="shared" si="19"/>
        <v>0</v>
      </c>
      <c r="AK295" s="94"/>
      <c r="AL295" s="94"/>
      <c r="AM295" s="94"/>
      <c r="AN295" s="94"/>
      <c r="AO295" s="94"/>
      <c r="AP295" s="94"/>
      <c r="AQ295" s="94"/>
      <c r="AR295" s="94"/>
      <c r="AS295" s="94"/>
      <c r="AT295" s="94"/>
      <c r="AU295" s="94"/>
      <c r="AV295" s="94"/>
      <c r="AW295" s="94"/>
      <c r="AX295" s="94"/>
      <c r="AY295" s="94"/>
      <c r="AZ295" s="94"/>
      <c r="BA295" s="94"/>
      <c r="BB295" s="94"/>
      <c r="BC295" s="94"/>
    </row>
    <row r="296" spans="25:55" s="141" customFormat="1" x14ac:dyDescent="0.25">
      <c r="Y296" s="109">
        <v>221</v>
      </c>
      <c r="Z296" s="115">
        <v>31</v>
      </c>
      <c r="AA296" s="115">
        <v>31</v>
      </c>
      <c r="AB296" s="115">
        <v>31</v>
      </c>
      <c r="AC296" s="115">
        <f t="shared" si="18"/>
        <v>32</v>
      </c>
      <c r="AD296" s="115">
        <f t="shared" ref="AD296:AD301" si="23">ROUND($Y296/AF$75,0)</f>
        <v>32</v>
      </c>
      <c r="AE296" s="115">
        <f>ROUND($Y296/AF$75,0)</f>
        <v>32</v>
      </c>
      <c r="AF296" s="115">
        <f>ROUND($Y296/AF$75,0)</f>
        <v>32</v>
      </c>
      <c r="AG296" s="117"/>
      <c r="AH296" s="117"/>
      <c r="AI296" s="114" t="b">
        <f t="shared" si="22"/>
        <v>1</v>
      </c>
      <c r="AJ296" s="116">
        <f t="shared" si="19"/>
        <v>0</v>
      </c>
      <c r="AK296" s="94"/>
      <c r="AL296" s="94"/>
      <c r="AM296" s="94"/>
      <c r="AN296" s="94"/>
      <c r="AO296" s="94"/>
      <c r="AP296" s="94"/>
      <c r="AQ296" s="94"/>
      <c r="AR296" s="94"/>
      <c r="AS296" s="94"/>
      <c r="AT296" s="94"/>
      <c r="AU296" s="94"/>
      <c r="AV296" s="94"/>
      <c r="AW296" s="94"/>
      <c r="AX296" s="94"/>
      <c r="AY296" s="94"/>
      <c r="AZ296" s="94"/>
      <c r="BA296" s="94"/>
      <c r="BB296" s="94"/>
      <c r="BC296" s="94"/>
    </row>
    <row r="297" spans="25:55" s="141" customFormat="1" x14ac:dyDescent="0.25">
      <c r="Y297" s="109">
        <v>222</v>
      </c>
      <c r="Z297" s="115">
        <v>31</v>
      </c>
      <c r="AA297" s="115">
        <v>31</v>
      </c>
      <c r="AB297" s="115">
        <f t="shared" ref="AB297:AB302" si="24">ROUND($Y297/AF$75,0)</f>
        <v>32</v>
      </c>
      <c r="AC297" s="115">
        <f t="shared" si="18"/>
        <v>32</v>
      </c>
      <c r="AD297" s="115">
        <f t="shared" si="23"/>
        <v>32</v>
      </c>
      <c r="AE297" s="115">
        <f>ROUND($Y297/AF$75,0)</f>
        <v>32</v>
      </c>
      <c r="AF297" s="115">
        <f>ROUND($Y297/AF$75,0)</f>
        <v>32</v>
      </c>
      <c r="AG297" s="117"/>
      <c r="AH297" s="117"/>
      <c r="AI297" s="114" t="b">
        <f t="shared" si="22"/>
        <v>1</v>
      </c>
      <c r="AJ297" s="116">
        <f t="shared" si="19"/>
        <v>0</v>
      </c>
      <c r="AK297" s="94"/>
      <c r="AL297" s="94"/>
      <c r="AM297" s="94"/>
      <c r="AN297" s="94"/>
      <c r="AO297" s="94"/>
      <c r="AP297" s="94"/>
      <c r="AQ297" s="94"/>
      <c r="AR297" s="94"/>
      <c r="AS297" s="94"/>
      <c r="AT297" s="94"/>
      <c r="AU297" s="94"/>
      <c r="AV297" s="94"/>
      <c r="AW297" s="94"/>
      <c r="AX297" s="94"/>
      <c r="AY297" s="94"/>
      <c r="AZ297" s="94"/>
      <c r="BA297" s="94"/>
      <c r="BB297" s="94"/>
      <c r="BC297" s="94"/>
    </row>
    <row r="298" spans="25:55" s="141" customFormat="1" x14ac:dyDescent="0.25">
      <c r="Y298" s="109">
        <v>223</v>
      </c>
      <c r="Z298" s="115">
        <v>31</v>
      </c>
      <c r="AA298" s="115">
        <f>ROUND(Y298/AF$75,0)</f>
        <v>32</v>
      </c>
      <c r="AB298" s="115">
        <f t="shared" si="24"/>
        <v>32</v>
      </c>
      <c r="AC298" s="115">
        <f t="shared" si="18"/>
        <v>32</v>
      </c>
      <c r="AD298" s="115">
        <f t="shared" si="23"/>
        <v>32</v>
      </c>
      <c r="AE298" s="115">
        <f>ROUND($Y298/AF$75,0)</f>
        <v>32</v>
      </c>
      <c r="AF298" s="115">
        <f>ROUND($Y298/AF$75,0)</f>
        <v>32</v>
      </c>
      <c r="AG298" s="117"/>
      <c r="AH298" s="117"/>
      <c r="AI298" s="114" t="b">
        <f t="shared" si="22"/>
        <v>1</v>
      </c>
      <c r="AJ298" s="116">
        <f t="shared" si="19"/>
        <v>0</v>
      </c>
      <c r="AK298" s="94"/>
      <c r="AL298" s="94"/>
      <c r="AM298" s="94"/>
      <c r="AN298" s="94"/>
      <c r="AO298" s="94"/>
      <c r="AP298" s="94"/>
      <c r="AQ298" s="94"/>
      <c r="AR298" s="94"/>
      <c r="AS298" s="94"/>
      <c r="AT298" s="94"/>
      <c r="AU298" s="94"/>
      <c r="AV298" s="94"/>
      <c r="AW298" s="94"/>
      <c r="AX298" s="94"/>
      <c r="AY298" s="94"/>
      <c r="AZ298" s="94"/>
      <c r="BA298" s="94"/>
      <c r="BB298" s="94"/>
      <c r="BC298" s="94"/>
    </row>
    <row r="299" spans="25:55" s="141" customFormat="1" x14ac:dyDescent="0.25">
      <c r="Y299" s="109">
        <v>224</v>
      </c>
      <c r="Z299" s="115">
        <f>ROUND(Y299/AF$75,0)</f>
        <v>32</v>
      </c>
      <c r="AA299" s="115">
        <f>ROUND(Y299/AF$75,0)</f>
        <v>32</v>
      </c>
      <c r="AB299" s="115">
        <f t="shared" si="24"/>
        <v>32</v>
      </c>
      <c r="AC299" s="115">
        <f t="shared" si="18"/>
        <v>32</v>
      </c>
      <c r="AD299" s="115">
        <f t="shared" si="23"/>
        <v>32</v>
      </c>
      <c r="AE299" s="115">
        <f>ROUND($Y299/AF$75,0)</f>
        <v>32</v>
      </c>
      <c r="AF299" s="115">
        <f>ROUND($Y299/AF$75,0)</f>
        <v>32</v>
      </c>
      <c r="AG299" s="117"/>
      <c r="AH299" s="117"/>
      <c r="AI299" s="114" t="b">
        <f t="shared" si="22"/>
        <v>1</v>
      </c>
      <c r="AJ299" s="116">
        <f t="shared" si="19"/>
        <v>0</v>
      </c>
      <c r="AK299" s="94"/>
      <c r="AL299" s="94"/>
      <c r="AM299" s="94"/>
      <c r="AN299" s="94"/>
      <c r="AO299" s="94"/>
      <c r="AP299" s="94"/>
      <c r="AQ299" s="94"/>
      <c r="AR299" s="94"/>
      <c r="AS299" s="94"/>
      <c r="AT299" s="94"/>
      <c r="AU299" s="94"/>
      <c r="AV299" s="94"/>
      <c r="AW299" s="94"/>
      <c r="AX299" s="94"/>
      <c r="AY299" s="94"/>
      <c r="AZ299" s="94"/>
      <c r="BA299" s="94"/>
      <c r="BB299" s="94"/>
      <c r="BC299" s="94"/>
    </row>
    <row r="300" spans="25:55" s="141" customFormat="1" x14ac:dyDescent="0.25">
      <c r="Y300" s="109">
        <v>225</v>
      </c>
      <c r="Z300" s="115">
        <f>ROUND(Y300/AF$75,0)</f>
        <v>32</v>
      </c>
      <c r="AA300" s="115">
        <f>ROUND(Y300/AF$75,0)</f>
        <v>32</v>
      </c>
      <c r="AB300" s="115">
        <f t="shared" si="24"/>
        <v>32</v>
      </c>
      <c r="AC300" s="115">
        <f t="shared" si="18"/>
        <v>32</v>
      </c>
      <c r="AD300" s="115">
        <f t="shared" si="23"/>
        <v>32</v>
      </c>
      <c r="AE300" s="115">
        <f>ROUND($Y300/AF$75,0)</f>
        <v>32</v>
      </c>
      <c r="AF300" s="115">
        <v>33</v>
      </c>
      <c r="AG300" s="117"/>
      <c r="AH300" s="117"/>
      <c r="AI300" s="114" t="b">
        <f t="shared" si="22"/>
        <v>1</v>
      </c>
      <c r="AJ300" s="116">
        <f t="shared" si="19"/>
        <v>0</v>
      </c>
      <c r="AK300" s="94"/>
      <c r="AL300" s="94"/>
      <c r="AM300" s="94"/>
      <c r="AN300" s="94"/>
      <c r="AO300" s="94"/>
      <c r="AP300" s="94"/>
      <c r="AQ300" s="94"/>
      <c r="AR300" s="94"/>
      <c r="AS300" s="94"/>
      <c r="AT300" s="94"/>
      <c r="AU300" s="94"/>
      <c r="AV300" s="94"/>
      <c r="AW300" s="94"/>
      <c r="AX300" s="94"/>
      <c r="AY300" s="94"/>
      <c r="AZ300" s="94"/>
      <c r="BA300" s="94"/>
      <c r="BB300" s="94"/>
      <c r="BC300" s="94"/>
    </row>
    <row r="301" spans="25:55" s="141" customFormat="1" x14ac:dyDescent="0.25">
      <c r="Y301" s="109">
        <v>226</v>
      </c>
      <c r="Z301" s="115">
        <f>ROUND(Y301/AF$75,0)</f>
        <v>32</v>
      </c>
      <c r="AA301" s="115">
        <f>ROUND(Y301/AF$75,0)</f>
        <v>32</v>
      </c>
      <c r="AB301" s="115">
        <f t="shared" si="24"/>
        <v>32</v>
      </c>
      <c r="AC301" s="115">
        <f t="shared" si="18"/>
        <v>32</v>
      </c>
      <c r="AD301" s="115">
        <f t="shared" si="23"/>
        <v>32</v>
      </c>
      <c r="AE301" s="115">
        <v>33</v>
      </c>
      <c r="AF301" s="115">
        <v>33</v>
      </c>
      <c r="AG301" s="117"/>
      <c r="AH301" s="117"/>
      <c r="AI301" s="114" t="b">
        <f t="shared" si="22"/>
        <v>1</v>
      </c>
      <c r="AJ301" s="116">
        <f t="shared" si="19"/>
        <v>0</v>
      </c>
      <c r="AK301" s="94"/>
      <c r="AL301" s="94"/>
      <c r="AM301" s="94"/>
      <c r="AN301" s="94"/>
      <c r="AO301" s="94"/>
      <c r="AP301" s="94"/>
      <c r="AQ301" s="94"/>
      <c r="AR301" s="94"/>
      <c r="AS301" s="94"/>
      <c r="AT301" s="94"/>
      <c r="AU301" s="94"/>
      <c r="AV301" s="94"/>
      <c r="AW301" s="94"/>
      <c r="AX301" s="94"/>
      <c r="AY301" s="94"/>
      <c r="AZ301" s="94"/>
      <c r="BA301" s="94"/>
      <c r="BB301" s="94"/>
      <c r="BC301" s="94"/>
    </row>
    <row r="302" spans="25:55" s="141" customFormat="1" x14ac:dyDescent="0.25">
      <c r="Y302" s="109">
        <v>227</v>
      </c>
      <c r="Z302" s="115">
        <f>ROUND(Y302/AF$75,0)</f>
        <v>32</v>
      </c>
      <c r="AA302" s="115">
        <f>ROUND(Y302/AF$75,0)</f>
        <v>32</v>
      </c>
      <c r="AB302" s="115">
        <f t="shared" si="24"/>
        <v>32</v>
      </c>
      <c r="AC302" s="115">
        <f t="shared" si="18"/>
        <v>32</v>
      </c>
      <c r="AD302" s="115">
        <v>33</v>
      </c>
      <c r="AE302" s="115">
        <v>33</v>
      </c>
      <c r="AF302" s="115">
        <v>33</v>
      </c>
      <c r="AG302" s="117"/>
      <c r="AH302" s="117"/>
      <c r="AI302" s="114" t="b">
        <f t="shared" si="22"/>
        <v>1</v>
      </c>
      <c r="AJ302" s="116">
        <f t="shared" si="19"/>
        <v>0</v>
      </c>
      <c r="AK302" s="94"/>
      <c r="AL302" s="94"/>
      <c r="AM302" s="94"/>
      <c r="AN302" s="94"/>
      <c r="AO302" s="94"/>
      <c r="AP302" s="94"/>
      <c r="AQ302" s="94"/>
      <c r="AR302" s="94"/>
      <c r="AS302" s="94"/>
      <c r="AT302" s="94"/>
      <c r="AU302" s="94"/>
      <c r="AV302" s="94"/>
      <c r="AW302" s="94"/>
      <c r="AX302" s="94"/>
      <c r="AY302" s="94"/>
      <c r="AZ302" s="94"/>
      <c r="BA302" s="94"/>
      <c r="BB302" s="94"/>
      <c r="BC302" s="94"/>
    </row>
    <row r="303" spans="25:55" s="141" customFormat="1" x14ac:dyDescent="0.25">
      <c r="Y303" s="109">
        <v>228</v>
      </c>
      <c r="Z303" s="115">
        <v>32</v>
      </c>
      <c r="AA303" s="115">
        <v>32</v>
      </c>
      <c r="AB303" s="115">
        <v>32</v>
      </c>
      <c r="AC303" s="115">
        <f t="shared" si="18"/>
        <v>33</v>
      </c>
      <c r="AD303" s="115">
        <f t="shared" ref="AD303:AD308" si="25">ROUND($Y303/AF$75,0)</f>
        <v>33</v>
      </c>
      <c r="AE303" s="115">
        <f>ROUND($Y303/AF$75,0)</f>
        <v>33</v>
      </c>
      <c r="AF303" s="115">
        <f>ROUND($Y303/AF$75,0)</f>
        <v>33</v>
      </c>
      <c r="AG303" s="117"/>
      <c r="AH303" s="117"/>
      <c r="AI303" s="114" t="b">
        <f t="shared" si="22"/>
        <v>1</v>
      </c>
      <c r="AJ303" s="116">
        <f t="shared" si="19"/>
        <v>0</v>
      </c>
      <c r="AK303" s="94"/>
      <c r="AL303" s="94"/>
      <c r="AM303" s="94"/>
      <c r="AN303" s="94"/>
      <c r="AO303" s="94"/>
      <c r="AP303" s="94"/>
      <c r="AQ303" s="94"/>
      <c r="AR303" s="94"/>
      <c r="AS303" s="94"/>
      <c r="AT303" s="94"/>
      <c r="AU303" s="94"/>
      <c r="AV303" s="94"/>
      <c r="AW303" s="94"/>
      <c r="AX303" s="94"/>
      <c r="AY303" s="94"/>
      <c r="AZ303" s="94"/>
      <c r="BA303" s="94"/>
      <c r="BB303" s="94"/>
      <c r="BC303" s="94"/>
    </row>
    <row r="304" spans="25:55" s="141" customFormat="1" x14ac:dyDescent="0.25">
      <c r="Y304" s="109">
        <v>229</v>
      </c>
      <c r="Z304" s="115">
        <v>32</v>
      </c>
      <c r="AA304" s="115">
        <v>32</v>
      </c>
      <c r="AB304" s="115">
        <f t="shared" ref="AB304:AB309" si="26">ROUND($Y304/AF$75,0)</f>
        <v>33</v>
      </c>
      <c r="AC304" s="115">
        <f t="shared" si="18"/>
        <v>33</v>
      </c>
      <c r="AD304" s="115">
        <f t="shared" si="25"/>
        <v>33</v>
      </c>
      <c r="AE304" s="115">
        <f>ROUND($Y304/AF$75,0)</f>
        <v>33</v>
      </c>
      <c r="AF304" s="115">
        <f>ROUND($Y304/AF$75,0)</f>
        <v>33</v>
      </c>
      <c r="AG304" s="117"/>
      <c r="AH304" s="117"/>
      <c r="AI304" s="114" t="b">
        <f t="shared" si="22"/>
        <v>1</v>
      </c>
      <c r="AJ304" s="116">
        <f t="shared" si="19"/>
        <v>0</v>
      </c>
      <c r="AK304" s="94"/>
      <c r="AL304" s="94"/>
      <c r="AM304" s="94"/>
      <c r="AN304" s="94"/>
      <c r="AO304" s="94"/>
      <c r="AP304" s="94"/>
      <c r="AQ304" s="94"/>
      <c r="AR304" s="94"/>
      <c r="AS304" s="94"/>
      <c r="AT304" s="94"/>
      <c r="AU304" s="94"/>
      <c r="AV304" s="94"/>
      <c r="AW304" s="94"/>
      <c r="AX304" s="94"/>
      <c r="AY304" s="94"/>
      <c r="AZ304" s="94"/>
      <c r="BA304" s="94"/>
      <c r="BB304" s="94"/>
      <c r="BC304" s="94"/>
    </row>
    <row r="305" spans="25:55" s="141" customFormat="1" x14ac:dyDescent="0.25">
      <c r="Y305" s="109">
        <v>230</v>
      </c>
      <c r="Z305" s="115">
        <v>32</v>
      </c>
      <c r="AA305" s="115">
        <f>ROUND(Y305/AF$75,0)</f>
        <v>33</v>
      </c>
      <c r="AB305" s="115">
        <f t="shared" si="26"/>
        <v>33</v>
      </c>
      <c r="AC305" s="115">
        <f t="shared" si="18"/>
        <v>33</v>
      </c>
      <c r="AD305" s="115">
        <f t="shared" si="25"/>
        <v>33</v>
      </c>
      <c r="AE305" s="115">
        <f>ROUND($Y305/AF$75,0)</f>
        <v>33</v>
      </c>
      <c r="AF305" s="115">
        <f>ROUND($Y305/AF$75,0)</f>
        <v>33</v>
      </c>
      <c r="AG305" s="117"/>
      <c r="AH305" s="117"/>
      <c r="AI305" s="114" t="b">
        <f t="shared" si="22"/>
        <v>1</v>
      </c>
      <c r="AJ305" s="116">
        <f t="shared" si="19"/>
        <v>0</v>
      </c>
      <c r="AK305" s="94"/>
      <c r="AL305" s="94"/>
      <c r="AM305" s="94"/>
      <c r="AN305" s="94"/>
      <c r="AO305" s="94"/>
      <c r="AP305" s="94"/>
      <c r="AQ305" s="94"/>
      <c r="AR305" s="94"/>
      <c r="AS305" s="94"/>
      <c r="AT305" s="94"/>
      <c r="AU305" s="94"/>
      <c r="AV305" s="94"/>
      <c r="AW305" s="94"/>
      <c r="AX305" s="94"/>
      <c r="AY305" s="94"/>
      <c r="AZ305" s="94"/>
      <c r="BA305" s="94"/>
      <c r="BB305" s="94"/>
      <c r="BC305" s="94"/>
    </row>
    <row r="306" spans="25:55" s="141" customFormat="1" x14ac:dyDescent="0.25">
      <c r="Y306" s="109">
        <v>231</v>
      </c>
      <c r="Z306" s="115">
        <f>ROUND(Y306/AF$75,0)</f>
        <v>33</v>
      </c>
      <c r="AA306" s="115">
        <f>ROUND(Y306/AF$75,0)</f>
        <v>33</v>
      </c>
      <c r="AB306" s="115">
        <f t="shared" si="26"/>
        <v>33</v>
      </c>
      <c r="AC306" s="115">
        <f t="shared" si="18"/>
        <v>33</v>
      </c>
      <c r="AD306" s="115">
        <f t="shared" si="25"/>
        <v>33</v>
      </c>
      <c r="AE306" s="115">
        <f>ROUND($Y306/AF$75,0)</f>
        <v>33</v>
      </c>
      <c r="AF306" s="115">
        <f>ROUND($Y306/AF$75,0)</f>
        <v>33</v>
      </c>
      <c r="AG306" s="117"/>
      <c r="AH306" s="117"/>
      <c r="AI306" s="114" t="b">
        <f t="shared" si="22"/>
        <v>1</v>
      </c>
      <c r="AJ306" s="116">
        <f t="shared" si="19"/>
        <v>0</v>
      </c>
      <c r="AK306" s="94"/>
      <c r="AL306" s="94"/>
      <c r="AM306" s="94"/>
      <c r="AN306" s="94"/>
      <c r="AO306" s="94"/>
      <c r="AP306" s="94"/>
      <c r="AQ306" s="94"/>
      <c r="AR306" s="94"/>
      <c r="AS306" s="94"/>
      <c r="AT306" s="94"/>
      <c r="AU306" s="94"/>
      <c r="AV306" s="94"/>
      <c r="AW306" s="94"/>
      <c r="AX306" s="94"/>
      <c r="AY306" s="94"/>
      <c r="AZ306" s="94"/>
      <c r="BA306" s="94"/>
      <c r="BB306" s="94"/>
      <c r="BC306" s="94"/>
    </row>
    <row r="307" spans="25:55" s="141" customFormat="1" x14ac:dyDescent="0.25">
      <c r="Y307" s="109">
        <v>232</v>
      </c>
      <c r="Z307" s="115">
        <f>ROUND(Y307/AF$75,0)</f>
        <v>33</v>
      </c>
      <c r="AA307" s="115">
        <f>ROUND(Y307/AF$75,0)</f>
        <v>33</v>
      </c>
      <c r="AB307" s="115">
        <f t="shared" si="26"/>
        <v>33</v>
      </c>
      <c r="AC307" s="115">
        <f t="shared" si="18"/>
        <v>33</v>
      </c>
      <c r="AD307" s="115">
        <f t="shared" si="25"/>
        <v>33</v>
      </c>
      <c r="AE307" s="115">
        <f>ROUND($Y307/AF$75,0)</f>
        <v>33</v>
      </c>
      <c r="AF307" s="115">
        <v>34</v>
      </c>
      <c r="AG307" s="117"/>
      <c r="AH307" s="117"/>
      <c r="AI307" s="114" t="b">
        <f t="shared" si="22"/>
        <v>1</v>
      </c>
      <c r="AJ307" s="116">
        <f t="shared" si="19"/>
        <v>0</v>
      </c>
      <c r="AK307" s="94"/>
      <c r="AL307" s="94"/>
      <c r="AM307" s="94"/>
      <c r="AN307" s="94"/>
      <c r="AO307" s="94"/>
      <c r="AP307" s="94"/>
      <c r="AQ307" s="94"/>
      <c r="AR307" s="94"/>
      <c r="AS307" s="94"/>
      <c r="AT307" s="94"/>
      <c r="AU307" s="94"/>
      <c r="AV307" s="94"/>
      <c r="AW307" s="94"/>
      <c r="AX307" s="94"/>
      <c r="AY307" s="94"/>
      <c r="AZ307" s="94"/>
      <c r="BA307" s="94"/>
      <c r="BB307" s="94"/>
      <c r="BC307" s="94"/>
    </row>
    <row r="308" spans="25:55" s="141" customFormat="1" x14ac:dyDescent="0.25">
      <c r="Y308" s="109">
        <v>233</v>
      </c>
      <c r="Z308" s="115">
        <f>ROUND(Y308/AF$75,0)</f>
        <v>33</v>
      </c>
      <c r="AA308" s="115">
        <f>ROUND(Y308/AF$75,0)</f>
        <v>33</v>
      </c>
      <c r="AB308" s="115">
        <f t="shared" si="26"/>
        <v>33</v>
      </c>
      <c r="AC308" s="115">
        <f t="shared" si="18"/>
        <v>33</v>
      </c>
      <c r="AD308" s="115">
        <f t="shared" si="25"/>
        <v>33</v>
      </c>
      <c r="AE308" s="115">
        <v>34</v>
      </c>
      <c r="AF308" s="115">
        <v>34</v>
      </c>
      <c r="AG308" s="117"/>
      <c r="AH308" s="117"/>
      <c r="AI308" s="114" t="b">
        <f t="shared" si="22"/>
        <v>1</v>
      </c>
      <c r="AJ308" s="116">
        <f t="shared" si="19"/>
        <v>0</v>
      </c>
      <c r="AK308" s="94"/>
      <c r="AL308" s="94"/>
      <c r="AM308" s="94"/>
      <c r="AN308" s="94"/>
      <c r="AO308" s="94"/>
      <c r="AP308" s="94"/>
      <c r="AQ308" s="94"/>
      <c r="AR308" s="94"/>
      <c r="AS308" s="94"/>
      <c r="AT308" s="94"/>
      <c r="AU308" s="94"/>
      <c r="AV308" s="94"/>
      <c r="AW308" s="94"/>
      <c r="AX308" s="94"/>
      <c r="AY308" s="94"/>
      <c r="AZ308" s="94"/>
      <c r="BA308" s="94"/>
      <c r="BB308" s="94"/>
      <c r="BC308" s="94"/>
    </row>
    <row r="309" spans="25:55" s="141" customFormat="1" x14ac:dyDescent="0.25">
      <c r="Y309" s="109">
        <v>234</v>
      </c>
      <c r="Z309" s="115">
        <f>ROUND(Y309/AF$75,0)</f>
        <v>33</v>
      </c>
      <c r="AA309" s="115">
        <f>ROUND(Y309/AF$75,0)</f>
        <v>33</v>
      </c>
      <c r="AB309" s="115">
        <f t="shared" si="26"/>
        <v>33</v>
      </c>
      <c r="AC309" s="115">
        <f t="shared" si="18"/>
        <v>33</v>
      </c>
      <c r="AD309" s="115">
        <v>34</v>
      </c>
      <c r="AE309" s="115">
        <v>34</v>
      </c>
      <c r="AF309" s="115">
        <v>34</v>
      </c>
      <c r="AG309" s="117"/>
      <c r="AH309" s="117"/>
      <c r="AI309" s="114" t="b">
        <f t="shared" si="22"/>
        <v>1</v>
      </c>
      <c r="AJ309" s="116">
        <f t="shared" si="19"/>
        <v>0</v>
      </c>
      <c r="AK309" s="94"/>
      <c r="AL309" s="94"/>
      <c r="AM309" s="94"/>
      <c r="AN309" s="94"/>
      <c r="AO309" s="94"/>
      <c r="AP309" s="94"/>
      <c r="AQ309" s="94"/>
      <c r="AR309" s="94"/>
      <c r="AS309" s="94"/>
      <c r="AT309" s="94"/>
      <c r="AU309" s="94"/>
      <c r="AV309" s="94"/>
      <c r="AW309" s="94"/>
      <c r="AX309" s="94"/>
      <c r="AY309" s="94"/>
      <c r="AZ309" s="94"/>
      <c r="BA309" s="94"/>
      <c r="BB309" s="94"/>
      <c r="BC309" s="94"/>
    </row>
    <row r="310" spans="25:55" s="141" customFormat="1" x14ac:dyDescent="0.25">
      <c r="Y310" s="109">
        <v>235</v>
      </c>
      <c r="Z310" s="115">
        <v>33</v>
      </c>
      <c r="AA310" s="115">
        <v>33</v>
      </c>
      <c r="AB310" s="115">
        <v>33</v>
      </c>
      <c r="AC310" s="115">
        <f t="shared" si="18"/>
        <v>34</v>
      </c>
      <c r="AD310" s="115">
        <f>ROUND($Y310/AF$75,0)</f>
        <v>34</v>
      </c>
      <c r="AE310" s="115">
        <f>ROUND($Y310/AF$75,0)</f>
        <v>34</v>
      </c>
      <c r="AF310" s="115">
        <f>ROUND($Y310/AF$75,0)</f>
        <v>34</v>
      </c>
      <c r="AG310" s="117"/>
      <c r="AH310" s="117"/>
      <c r="AI310" s="114" t="b">
        <f t="shared" si="22"/>
        <v>1</v>
      </c>
      <c r="AJ310" s="116">
        <f t="shared" si="19"/>
        <v>0</v>
      </c>
      <c r="AK310" s="94"/>
      <c r="AL310" s="94"/>
      <c r="AM310" s="94"/>
      <c r="AN310" s="94"/>
      <c r="AO310" s="94"/>
      <c r="AP310" s="94"/>
      <c r="AQ310" s="94"/>
      <c r="AR310" s="94"/>
      <c r="AS310" s="94"/>
      <c r="AT310" s="94"/>
      <c r="AU310" s="94"/>
      <c r="AV310" s="94"/>
      <c r="AW310" s="94"/>
      <c r="AX310" s="94"/>
      <c r="AY310" s="94"/>
      <c r="AZ310" s="94"/>
      <c r="BA310" s="94"/>
      <c r="BB310" s="94"/>
      <c r="BC310" s="94"/>
    </row>
    <row r="311" spans="25:55" s="141" customFormat="1" x14ac:dyDescent="0.25">
      <c r="Y311" s="109">
        <v>236</v>
      </c>
      <c r="Z311" s="115">
        <v>33</v>
      </c>
      <c r="AA311" s="115">
        <v>33</v>
      </c>
      <c r="AB311" s="115">
        <f>ROUND($Y311/AF$75,0)</f>
        <v>34</v>
      </c>
      <c r="AC311" s="115">
        <f t="shared" si="18"/>
        <v>34</v>
      </c>
      <c r="AD311" s="115">
        <f>ROUND($Y311/AF$75,0)</f>
        <v>34</v>
      </c>
      <c r="AE311" s="115">
        <f>ROUND($Y311/AF$75,0)</f>
        <v>34</v>
      </c>
      <c r="AF311" s="115">
        <f>ROUND($Y311/AF$75,0)</f>
        <v>34</v>
      </c>
      <c r="AG311" s="117"/>
      <c r="AH311" s="117"/>
      <c r="AI311" s="114" t="b">
        <f t="shared" si="22"/>
        <v>1</v>
      </c>
      <c r="AJ311" s="116">
        <f t="shared" si="19"/>
        <v>0</v>
      </c>
      <c r="AK311" s="94"/>
      <c r="AL311" s="94"/>
      <c r="AM311" s="94"/>
      <c r="AN311" s="94"/>
      <c r="AO311" s="94"/>
      <c r="AP311" s="94"/>
      <c r="AQ311" s="94"/>
      <c r="AR311" s="94"/>
      <c r="AS311" s="94"/>
      <c r="AT311" s="94"/>
      <c r="AU311" s="94"/>
      <c r="AV311" s="94"/>
      <c r="AW311" s="94"/>
      <c r="AX311" s="94"/>
      <c r="AY311" s="94"/>
      <c r="AZ311" s="94"/>
      <c r="BA311" s="94"/>
      <c r="BB311" s="94"/>
      <c r="BC311" s="94"/>
    </row>
    <row r="312" spans="25:55" s="141" customFormat="1" x14ac:dyDescent="0.25">
      <c r="Y312" s="109">
        <v>237</v>
      </c>
      <c r="Z312" s="115">
        <v>33</v>
      </c>
      <c r="AA312" s="115">
        <f>ROUND(Y312/AF$75,0)</f>
        <v>34</v>
      </c>
      <c r="AB312" s="115">
        <f>ROUND($Y312/AF$75,0)</f>
        <v>34</v>
      </c>
      <c r="AC312" s="115">
        <f t="shared" si="18"/>
        <v>34</v>
      </c>
      <c r="AD312" s="115">
        <f>ROUND($Y312/AF$75,0)</f>
        <v>34</v>
      </c>
      <c r="AE312" s="115">
        <f>ROUND($Y312/AF$75,0)</f>
        <v>34</v>
      </c>
      <c r="AF312" s="115">
        <f>ROUND($Y312/AF$75,0)</f>
        <v>34</v>
      </c>
      <c r="AG312" s="117"/>
      <c r="AH312" s="117"/>
      <c r="AI312" s="114" t="b">
        <f t="shared" si="22"/>
        <v>1</v>
      </c>
      <c r="AJ312" s="116">
        <f t="shared" si="19"/>
        <v>0</v>
      </c>
      <c r="AK312" s="94"/>
      <c r="AL312" s="94"/>
      <c r="AM312" s="94"/>
      <c r="AN312" s="94"/>
      <c r="AO312" s="94"/>
      <c r="AP312" s="94"/>
      <c r="AQ312" s="94"/>
      <c r="AR312" s="94"/>
      <c r="AS312" s="94"/>
      <c r="AT312" s="94"/>
      <c r="AU312" s="94"/>
      <c r="AV312" s="94"/>
      <c r="AW312" s="94"/>
      <c r="AX312" s="94"/>
      <c r="AY312" s="94"/>
      <c r="AZ312" s="94"/>
      <c r="BA312" s="94"/>
      <c r="BB312" s="94"/>
      <c r="BC312" s="94"/>
    </row>
    <row r="313" spans="25:55" s="141" customFormat="1" x14ac:dyDescent="0.25">
      <c r="Y313" s="109">
        <v>238</v>
      </c>
      <c r="Z313" s="115">
        <f>ROUND(Y313/AF$75,0)</f>
        <v>34</v>
      </c>
      <c r="AA313" s="115">
        <f>ROUND(Y313/AF$75,0)</f>
        <v>34</v>
      </c>
      <c r="AB313" s="115">
        <f>ROUND($Y313/AF$75,0)</f>
        <v>34</v>
      </c>
      <c r="AC313" s="115">
        <f t="shared" si="18"/>
        <v>34</v>
      </c>
      <c r="AD313" s="115">
        <f>ROUND($Y313/AF$75,0)</f>
        <v>34</v>
      </c>
      <c r="AE313" s="115">
        <f>ROUND($Y313/AF$75,0)</f>
        <v>34</v>
      </c>
      <c r="AF313" s="115">
        <f>ROUND($Y313/AF$75,0)</f>
        <v>34</v>
      </c>
      <c r="AG313" s="117"/>
      <c r="AH313" s="117"/>
      <c r="AI313" s="114" t="b">
        <f t="shared" si="22"/>
        <v>1</v>
      </c>
      <c r="AJ313" s="116">
        <f t="shared" si="19"/>
        <v>0</v>
      </c>
      <c r="AK313" s="94"/>
      <c r="AL313" s="94"/>
      <c r="AM313" s="94"/>
      <c r="AN313" s="94"/>
      <c r="AO313" s="94"/>
      <c r="AP313" s="94"/>
      <c r="AQ313" s="94"/>
      <c r="AR313" s="94"/>
      <c r="AS313" s="94"/>
      <c r="AT313" s="94"/>
      <c r="AU313" s="94"/>
      <c r="AV313" s="94"/>
      <c r="AW313" s="94"/>
      <c r="AX313" s="94"/>
      <c r="AY313" s="94"/>
      <c r="AZ313" s="94"/>
      <c r="BA313" s="94"/>
      <c r="BB313" s="94"/>
      <c r="BC313" s="94"/>
    </row>
    <row r="314" spans="25:55" s="141" customFormat="1" x14ac:dyDescent="0.25">
      <c r="Y314" s="109">
        <v>239</v>
      </c>
      <c r="Z314" s="115">
        <f>ROUND(Y314/AF$75,0)</f>
        <v>34</v>
      </c>
      <c r="AA314" s="115">
        <f>ROUND(Y314/AF$75,0)</f>
        <v>34</v>
      </c>
      <c r="AB314" s="115">
        <f>ROUND($Y314/AF$75,0)</f>
        <v>34</v>
      </c>
      <c r="AC314" s="115">
        <f t="shared" si="18"/>
        <v>34</v>
      </c>
      <c r="AD314" s="115">
        <f>ROUND($Y314/AF$75,0)</f>
        <v>34</v>
      </c>
      <c r="AE314" s="115">
        <f>ROUND($Y314/AF$75,0)</f>
        <v>34</v>
      </c>
      <c r="AF314" s="115">
        <v>35</v>
      </c>
      <c r="AG314" s="117"/>
      <c r="AH314" s="117"/>
      <c r="AI314" s="114" t="b">
        <f t="shared" si="22"/>
        <v>1</v>
      </c>
      <c r="AJ314" s="116">
        <f t="shared" si="19"/>
        <v>0</v>
      </c>
      <c r="AK314" s="94"/>
      <c r="AL314" s="94"/>
      <c r="AM314" s="94"/>
      <c r="AN314" s="94"/>
      <c r="AO314" s="94"/>
      <c r="AP314" s="94"/>
      <c r="AQ314" s="94"/>
      <c r="AR314" s="94"/>
      <c r="AS314" s="94"/>
      <c r="AT314" s="94"/>
      <c r="AU314" s="94"/>
      <c r="AV314" s="94"/>
      <c r="AW314" s="94"/>
      <c r="AX314" s="94"/>
      <c r="AY314" s="94"/>
      <c r="AZ314" s="94"/>
      <c r="BA314" s="94"/>
      <c r="BB314" s="94"/>
      <c r="BC314" s="94"/>
    </row>
    <row r="315" spans="25:55" s="142" customFormat="1" x14ac:dyDescent="0.25">
      <c r="Y315" s="112">
        <v>240</v>
      </c>
      <c r="Z315" s="115">
        <f>ROUND(Y315/AG$75,0)</f>
        <v>30</v>
      </c>
      <c r="AA315" s="115">
        <f>ROUND(Y315/AG$75,0)</f>
        <v>30</v>
      </c>
      <c r="AB315" s="115">
        <f>ROUND($Y315/AG$75,0)</f>
        <v>30</v>
      </c>
      <c r="AC315" s="115">
        <f>ROUND($Y315/AG$75,0)</f>
        <v>30</v>
      </c>
      <c r="AD315" s="115">
        <f t="shared" ref="AD315:AD346" si="27">ROUND($Y315/AG$75,0)</f>
        <v>30</v>
      </c>
      <c r="AE315" s="115">
        <f>ROUND($Y315/AG$75,0)</f>
        <v>30</v>
      </c>
      <c r="AF315" s="115">
        <f>ROUND($Y315/AG$75,0)</f>
        <v>30</v>
      </c>
      <c r="AG315" s="115">
        <f>ROUND($Y315/AG$75,0)</f>
        <v>30</v>
      </c>
      <c r="AH315" s="117"/>
      <c r="AI315" s="114" t="b">
        <f t="shared" si="22"/>
        <v>1</v>
      </c>
      <c r="AJ315" s="116">
        <f>Y315-Z315-AA315-AB315-AC315-AD315-AE315-AF315-AG315</f>
        <v>0</v>
      </c>
      <c r="AK315" s="118"/>
      <c r="AL315" s="118"/>
      <c r="AM315" s="118"/>
      <c r="AN315" s="118"/>
      <c r="AO315" s="118"/>
      <c r="AP315" s="118"/>
      <c r="AQ315" s="118"/>
      <c r="AR315" s="118"/>
      <c r="AS315" s="118"/>
      <c r="AT315" s="118"/>
      <c r="AU315" s="118"/>
      <c r="AV315" s="118"/>
      <c r="AW315" s="118"/>
      <c r="AX315" s="118"/>
      <c r="AY315" s="118"/>
      <c r="AZ315" s="118"/>
      <c r="BA315" s="118"/>
      <c r="BB315" s="118"/>
      <c r="BC315" s="118"/>
    </row>
    <row r="316" spans="25:55" s="141" customFormat="1" x14ac:dyDescent="0.25">
      <c r="Y316" s="109">
        <v>241</v>
      </c>
      <c r="Z316" s="115">
        <f>ROUND(Y316/AG$75,0)</f>
        <v>30</v>
      </c>
      <c r="AA316" s="115">
        <f>ROUND(Y316/AG$75,0)</f>
        <v>30</v>
      </c>
      <c r="AB316" s="115">
        <f>ROUND($Y316/AG$75,0)</f>
        <v>30</v>
      </c>
      <c r="AC316" s="115">
        <f>ROUND($Y316/AG$75,0)</f>
        <v>30</v>
      </c>
      <c r="AD316" s="115">
        <f t="shared" si="27"/>
        <v>30</v>
      </c>
      <c r="AE316" s="115">
        <f>ROUND($Y316/AG$75,0)</f>
        <v>30</v>
      </c>
      <c r="AF316" s="115">
        <f>ROUND($Y316/AG$75,0)</f>
        <v>30</v>
      </c>
      <c r="AG316" s="115">
        <v>31</v>
      </c>
      <c r="AH316" s="117"/>
      <c r="AI316" s="114" t="b">
        <f t="shared" si="22"/>
        <v>1</v>
      </c>
      <c r="AJ316" s="116">
        <f t="shared" ref="AJ316:AJ344" si="28">Y316-Z316-AA316-AB316-AC316-AD316-AE316-AF316-AG316</f>
        <v>0</v>
      </c>
      <c r="AK316" s="94"/>
      <c r="AL316" s="94"/>
      <c r="AM316" s="94"/>
      <c r="AN316" s="94"/>
      <c r="AO316" s="94"/>
      <c r="AP316" s="94"/>
      <c r="AQ316" s="94"/>
      <c r="AR316" s="94"/>
      <c r="AS316" s="94"/>
      <c r="AT316" s="94"/>
      <c r="AU316" s="94"/>
      <c r="AV316" s="94"/>
      <c r="AW316" s="94"/>
      <c r="AX316" s="94"/>
      <c r="AY316" s="94"/>
      <c r="AZ316" s="94"/>
      <c r="BA316" s="94"/>
      <c r="BB316" s="94"/>
      <c r="BC316" s="94"/>
    </row>
    <row r="317" spans="25:55" s="141" customFormat="1" x14ac:dyDescent="0.25">
      <c r="Y317" s="109">
        <v>242</v>
      </c>
      <c r="Z317" s="115">
        <f>ROUND(Y317/AG$75,0)</f>
        <v>30</v>
      </c>
      <c r="AA317" s="115">
        <f>ROUND(Y317/AG$75,0)</f>
        <v>30</v>
      </c>
      <c r="AB317" s="115">
        <f>ROUND($Y317/AG$75,0)</f>
        <v>30</v>
      </c>
      <c r="AC317" s="115">
        <f>ROUND($Y317/AG$75,0)</f>
        <v>30</v>
      </c>
      <c r="AD317" s="115">
        <f t="shared" si="27"/>
        <v>30</v>
      </c>
      <c r="AE317" s="115">
        <f>ROUND($Y317/AG$75,0)</f>
        <v>30</v>
      </c>
      <c r="AF317" s="115">
        <v>31</v>
      </c>
      <c r="AG317" s="115">
        <v>31</v>
      </c>
      <c r="AH317" s="117"/>
      <c r="AI317" s="114" t="b">
        <f t="shared" si="22"/>
        <v>1</v>
      </c>
      <c r="AJ317" s="116">
        <f t="shared" si="28"/>
        <v>0</v>
      </c>
      <c r="AK317" s="94"/>
      <c r="AL317" s="94"/>
      <c r="AM317" s="94"/>
      <c r="AN317" s="94"/>
      <c r="AO317" s="94"/>
      <c r="AP317" s="94"/>
      <c r="AQ317" s="94"/>
      <c r="AR317" s="94"/>
      <c r="AS317" s="94"/>
      <c r="AT317" s="94"/>
      <c r="AU317" s="94"/>
      <c r="AV317" s="94"/>
      <c r="AW317" s="94"/>
      <c r="AX317" s="94"/>
      <c r="AY317" s="94"/>
      <c r="AZ317" s="94"/>
      <c r="BA317" s="94"/>
      <c r="BB317" s="94"/>
      <c r="BC317" s="94"/>
    </row>
    <row r="318" spans="25:55" s="141" customFormat="1" x14ac:dyDescent="0.25">
      <c r="Y318" s="109">
        <v>243</v>
      </c>
      <c r="Z318" s="115">
        <f>ROUND(Y318/AG$75,0)</f>
        <v>30</v>
      </c>
      <c r="AA318" s="115">
        <f>ROUND(Y318/AG$75,0)</f>
        <v>30</v>
      </c>
      <c r="AB318" s="115">
        <f>ROUND($Y318/AG$75,0)</f>
        <v>30</v>
      </c>
      <c r="AC318" s="115">
        <f>ROUND($Y318/AG$75,0)</f>
        <v>30</v>
      </c>
      <c r="AD318" s="115">
        <f t="shared" si="27"/>
        <v>30</v>
      </c>
      <c r="AE318" s="115">
        <v>31</v>
      </c>
      <c r="AF318" s="115">
        <v>31</v>
      </c>
      <c r="AG318" s="115">
        <v>31</v>
      </c>
      <c r="AH318" s="117"/>
      <c r="AI318" s="114" t="b">
        <f t="shared" si="22"/>
        <v>1</v>
      </c>
      <c r="AJ318" s="116">
        <f t="shared" si="28"/>
        <v>0</v>
      </c>
      <c r="AK318" s="94"/>
      <c r="AL318" s="94"/>
      <c r="AM318" s="94"/>
      <c r="AN318" s="94"/>
      <c r="AO318" s="94"/>
      <c r="AP318" s="94"/>
      <c r="AQ318" s="94"/>
      <c r="AR318" s="94"/>
      <c r="AS318" s="94"/>
      <c r="AT318" s="94"/>
      <c r="AU318" s="94"/>
      <c r="AV318" s="94"/>
      <c r="AW318" s="94"/>
      <c r="AX318" s="94"/>
      <c r="AY318" s="94"/>
      <c r="AZ318" s="94"/>
      <c r="BA318" s="94"/>
      <c r="BB318" s="94"/>
      <c r="BC318" s="94"/>
    </row>
    <row r="319" spans="25:55" s="141" customFormat="1" x14ac:dyDescent="0.25">
      <c r="Y319" s="109">
        <v>244</v>
      </c>
      <c r="Z319" s="115">
        <v>30</v>
      </c>
      <c r="AA319" s="115">
        <v>30</v>
      </c>
      <c r="AB319" s="115">
        <v>30</v>
      </c>
      <c r="AC319" s="115">
        <v>30</v>
      </c>
      <c r="AD319" s="115">
        <f t="shared" si="27"/>
        <v>31</v>
      </c>
      <c r="AE319" s="115">
        <f t="shared" ref="AE319:AE325" si="29">ROUND($Y319/AG$75,0)</f>
        <v>31</v>
      </c>
      <c r="AF319" s="115">
        <f t="shared" ref="AF319:AF324" si="30">ROUND($Y319/AG$75,0)</f>
        <v>31</v>
      </c>
      <c r="AG319" s="115">
        <f>ROUND($Y319/AG$75,0)</f>
        <v>31</v>
      </c>
      <c r="AH319" s="117"/>
      <c r="AI319" s="114" t="b">
        <f t="shared" si="22"/>
        <v>1</v>
      </c>
      <c r="AJ319" s="116">
        <f t="shared" si="28"/>
        <v>0</v>
      </c>
      <c r="AK319" s="94"/>
      <c r="AL319" s="94"/>
      <c r="AM319" s="94"/>
      <c r="AN319" s="94"/>
      <c r="AO319" s="94"/>
      <c r="AP319" s="94"/>
      <c r="AQ319" s="94"/>
      <c r="AR319" s="94"/>
      <c r="AS319" s="94"/>
      <c r="AT319" s="94"/>
      <c r="AU319" s="94"/>
      <c r="AV319" s="94"/>
      <c r="AW319" s="94"/>
      <c r="AX319" s="94"/>
      <c r="AY319" s="94"/>
      <c r="AZ319" s="94"/>
      <c r="BA319" s="94"/>
      <c r="BB319" s="94"/>
      <c r="BC319" s="94"/>
    </row>
    <row r="320" spans="25:55" s="141" customFormat="1" x14ac:dyDescent="0.25">
      <c r="Y320" s="109">
        <v>245</v>
      </c>
      <c r="Z320" s="115">
        <v>30</v>
      </c>
      <c r="AA320" s="115">
        <v>30</v>
      </c>
      <c r="AB320" s="115">
        <v>30</v>
      </c>
      <c r="AC320" s="115">
        <f t="shared" ref="AC320:AC326" si="31">ROUND($Y320/AG$75,0)</f>
        <v>31</v>
      </c>
      <c r="AD320" s="115">
        <f t="shared" si="27"/>
        <v>31</v>
      </c>
      <c r="AE320" s="115">
        <f t="shared" si="29"/>
        <v>31</v>
      </c>
      <c r="AF320" s="115">
        <f t="shared" si="30"/>
        <v>31</v>
      </c>
      <c r="AG320" s="115">
        <f>ROUND($Y320/AG$75,0)</f>
        <v>31</v>
      </c>
      <c r="AH320" s="117"/>
      <c r="AI320" s="114" t="b">
        <f t="shared" si="22"/>
        <v>1</v>
      </c>
      <c r="AJ320" s="116">
        <f t="shared" si="28"/>
        <v>0</v>
      </c>
      <c r="AK320" s="94"/>
      <c r="AL320" s="94"/>
      <c r="AM320" s="94"/>
      <c r="AN320" s="94"/>
      <c r="AO320" s="94"/>
      <c r="AP320" s="94"/>
      <c r="AQ320" s="94"/>
      <c r="AR320" s="94"/>
      <c r="AS320" s="94"/>
      <c r="AT320" s="94"/>
      <c r="AU320" s="94"/>
      <c r="AV320" s="94"/>
      <c r="AW320" s="94"/>
      <c r="AX320" s="94"/>
      <c r="AY320" s="94"/>
      <c r="AZ320" s="94"/>
      <c r="BA320" s="94"/>
      <c r="BB320" s="94"/>
      <c r="BC320" s="94"/>
    </row>
    <row r="321" spans="25:55" s="141" customFormat="1" x14ac:dyDescent="0.25">
      <c r="Y321" s="109">
        <v>246</v>
      </c>
      <c r="Z321" s="115">
        <v>30</v>
      </c>
      <c r="AA321" s="115">
        <v>30</v>
      </c>
      <c r="AB321" s="115">
        <f t="shared" ref="AB321:AB326" si="32">ROUND($Y321/AG$75,0)</f>
        <v>31</v>
      </c>
      <c r="AC321" s="115">
        <f t="shared" si="31"/>
        <v>31</v>
      </c>
      <c r="AD321" s="115">
        <f t="shared" si="27"/>
        <v>31</v>
      </c>
      <c r="AE321" s="115">
        <f t="shared" si="29"/>
        <v>31</v>
      </c>
      <c r="AF321" s="115">
        <f t="shared" si="30"/>
        <v>31</v>
      </c>
      <c r="AG321" s="115">
        <f>ROUND($Y321/AG$75,0)</f>
        <v>31</v>
      </c>
      <c r="AH321" s="117"/>
      <c r="AI321" s="114" t="b">
        <f t="shared" si="22"/>
        <v>1</v>
      </c>
      <c r="AJ321" s="116">
        <f t="shared" si="28"/>
        <v>0</v>
      </c>
      <c r="AK321" s="94"/>
      <c r="AL321" s="94"/>
      <c r="AM321" s="94"/>
      <c r="AN321" s="94"/>
      <c r="AO321" s="94"/>
      <c r="AP321" s="94"/>
      <c r="AQ321" s="94"/>
      <c r="AR321" s="94"/>
      <c r="AS321" s="94"/>
      <c r="AT321" s="94"/>
      <c r="AU321" s="94"/>
      <c r="AV321" s="94"/>
      <c r="AW321" s="94"/>
      <c r="AX321" s="94"/>
      <c r="AY321" s="94"/>
      <c r="AZ321" s="94"/>
      <c r="BA321" s="94"/>
      <c r="BB321" s="94"/>
      <c r="BC321" s="94"/>
    </row>
    <row r="322" spans="25:55" s="141" customFormat="1" x14ac:dyDescent="0.25">
      <c r="Y322" s="109">
        <v>247</v>
      </c>
      <c r="Z322" s="115">
        <v>30</v>
      </c>
      <c r="AA322" s="115">
        <f>ROUND(Y322/AG$75,0)</f>
        <v>31</v>
      </c>
      <c r="AB322" s="115">
        <f t="shared" si="32"/>
        <v>31</v>
      </c>
      <c r="AC322" s="115">
        <f t="shared" si="31"/>
        <v>31</v>
      </c>
      <c r="AD322" s="115">
        <f t="shared" si="27"/>
        <v>31</v>
      </c>
      <c r="AE322" s="115">
        <f t="shared" si="29"/>
        <v>31</v>
      </c>
      <c r="AF322" s="115">
        <f t="shared" si="30"/>
        <v>31</v>
      </c>
      <c r="AG322" s="115">
        <f>ROUND($Y322/AG$75,0)</f>
        <v>31</v>
      </c>
      <c r="AH322" s="117"/>
      <c r="AI322" s="114" t="b">
        <f t="shared" si="22"/>
        <v>1</v>
      </c>
      <c r="AJ322" s="116">
        <f t="shared" si="28"/>
        <v>0</v>
      </c>
      <c r="AK322" s="94"/>
      <c r="AL322" s="94"/>
      <c r="AM322" s="94"/>
      <c r="AN322" s="94"/>
      <c r="AO322" s="94"/>
      <c r="AP322" s="94"/>
      <c r="AQ322" s="94"/>
      <c r="AR322" s="94"/>
      <c r="AS322" s="94"/>
      <c r="AT322" s="94"/>
      <c r="AU322" s="94"/>
      <c r="AV322" s="94"/>
      <c r="AW322" s="94"/>
      <c r="AX322" s="94"/>
      <c r="AY322" s="94"/>
      <c r="AZ322" s="94"/>
      <c r="BA322" s="94"/>
      <c r="BB322" s="94"/>
      <c r="BC322" s="94"/>
    </row>
    <row r="323" spans="25:55" s="141" customFormat="1" x14ac:dyDescent="0.25">
      <c r="Y323" s="109">
        <v>248</v>
      </c>
      <c r="Z323" s="115">
        <f>ROUND(Y323/AG$75,0)</f>
        <v>31</v>
      </c>
      <c r="AA323" s="115">
        <f>ROUND(Y323/AG$75,0)</f>
        <v>31</v>
      </c>
      <c r="AB323" s="115">
        <f t="shared" si="32"/>
        <v>31</v>
      </c>
      <c r="AC323" s="115">
        <f t="shared" si="31"/>
        <v>31</v>
      </c>
      <c r="AD323" s="115">
        <f t="shared" si="27"/>
        <v>31</v>
      </c>
      <c r="AE323" s="115">
        <f t="shared" si="29"/>
        <v>31</v>
      </c>
      <c r="AF323" s="115">
        <f t="shared" si="30"/>
        <v>31</v>
      </c>
      <c r="AG323" s="115">
        <f>ROUND($Y323/AG$75,0)</f>
        <v>31</v>
      </c>
      <c r="AH323" s="117"/>
      <c r="AI323" s="114" t="b">
        <f t="shared" si="22"/>
        <v>1</v>
      </c>
      <c r="AJ323" s="116">
        <f t="shared" si="28"/>
        <v>0</v>
      </c>
      <c r="AK323" s="94"/>
      <c r="AL323" s="94"/>
      <c r="AM323" s="94"/>
      <c r="AN323" s="94"/>
      <c r="AO323" s="94"/>
      <c r="AP323" s="94"/>
      <c r="AQ323" s="94"/>
      <c r="AR323" s="94"/>
      <c r="AS323" s="94"/>
      <c r="AT323" s="94"/>
      <c r="AU323" s="94"/>
      <c r="AV323" s="94"/>
      <c r="AW323" s="94"/>
      <c r="AX323" s="94"/>
      <c r="AY323" s="94"/>
      <c r="AZ323" s="94"/>
      <c r="BA323" s="94"/>
      <c r="BB323" s="94"/>
      <c r="BC323" s="94"/>
    </row>
    <row r="324" spans="25:55" s="141" customFormat="1" x14ac:dyDescent="0.25">
      <c r="Y324" s="109">
        <v>249</v>
      </c>
      <c r="Z324" s="115">
        <f>ROUND(Y324/AG$75,0)</f>
        <v>31</v>
      </c>
      <c r="AA324" s="115">
        <f>ROUND(Y324/AG$75,0)</f>
        <v>31</v>
      </c>
      <c r="AB324" s="115">
        <f t="shared" si="32"/>
        <v>31</v>
      </c>
      <c r="AC324" s="115">
        <f t="shared" si="31"/>
        <v>31</v>
      </c>
      <c r="AD324" s="115">
        <f t="shared" si="27"/>
        <v>31</v>
      </c>
      <c r="AE324" s="115">
        <f t="shared" si="29"/>
        <v>31</v>
      </c>
      <c r="AF324" s="115">
        <f t="shared" si="30"/>
        <v>31</v>
      </c>
      <c r="AG324" s="115">
        <v>32</v>
      </c>
      <c r="AH324" s="117"/>
      <c r="AI324" s="114" t="b">
        <f t="shared" si="22"/>
        <v>1</v>
      </c>
      <c r="AJ324" s="116">
        <f t="shared" si="28"/>
        <v>0</v>
      </c>
      <c r="AK324" s="94"/>
      <c r="AL324" s="94"/>
      <c r="AM324" s="94"/>
      <c r="AN324" s="94"/>
      <c r="AO324" s="94"/>
      <c r="AP324" s="94"/>
      <c r="AQ324" s="94"/>
      <c r="AR324" s="94"/>
      <c r="AS324" s="94"/>
      <c r="AT324" s="94"/>
      <c r="AU324" s="94"/>
      <c r="AV324" s="94"/>
      <c r="AW324" s="94"/>
      <c r="AX324" s="94"/>
      <c r="AY324" s="94"/>
      <c r="AZ324" s="94"/>
      <c r="BA324" s="94"/>
      <c r="BB324" s="94"/>
      <c r="BC324" s="94"/>
    </row>
    <row r="325" spans="25:55" s="141" customFormat="1" x14ac:dyDescent="0.25">
      <c r="Y325" s="109">
        <v>250</v>
      </c>
      <c r="Z325" s="115">
        <f>ROUND(Y325/AG$75,0)</f>
        <v>31</v>
      </c>
      <c r="AA325" s="115">
        <f>ROUND(Y325/AG$75,0)</f>
        <v>31</v>
      </c>
      <c r="AB325" s="115">
        <f t="shared" si="32"/>
        <v>31</v>
      </c>
      <c r="AC325" s="115">
        <f t="shared" si="31"/>
        <v>31</v>
      </c>
      <c r="AD325" s="115">
        <f t="shared" si="27"/>
        <v>31</v>
      </c>
      <c r="AE325" s="115">
        <f t="shared" si="29"/>
        <v>31</v>
      </c>
      <c r="AF325" s="115">
        <v>32</v>
      </c>
      <c r="AG325" s="115">
        <v>32</v>
      </c>
      <c r="AH325" s="117"/>
      <c r="AI325" s="114" t="b">
        <f t="shared" si="22"/>
        <v>1</v>
      </c>
      <c r="AJ325" s="116">
        <f t="shared" si="28"/>
        <v>0</v>
      </c>
      <c r="AK325" s="94"/>
      <c r="AL325" s="94"/>
      <c r="AM325" s="94"/>
      <c r="AN325" s="94"/>
      <c r="AO325" s="94"/>
      <c r="AP325" s="94"/>
      <c r="AQ325" s="94"/>
      <c r="AR325" s="94"/>
      <c r="AS325" s="94"/>
      <c r="AT325" s="94"/>
      <c r="AU325" s="94"/>
      <c r="AV325" s="94"/>
      <c r="AW325" s="94"/>
      <c r="AX325" s="94"/>
      <c r="AY325" s="94"/>
      <c r="AZ325" s="94"/>
      <c r="BA325" s="94"/>
      <c r="BB325" s="94"/>
      <c r="BC325" s="94"/>
    </row>
    <row r="326" spans="25:55" s="141" customFormat="1" x14ac:dyDescent="0.25">
      <c r="Y326" s="109">
        <v>251</v>
      </c>
      <c r="Z326" s="115">
        <f>ROUND(Y326/AG$75,0)</f>
        <v>31</v>
      </c>
      <c r="AA326" s="115">
        <f>ROUND(Y326/AG$75,0)</f>
        <v>31</v>
      </c>
      <c r="AB326" s="115">
        <f t="shared" si="32"/>
        <v>31</v>
      </c>
      <c r="AC326" s="115">
        <f t="shared" si="31"/>
        <v>31</v>
      </c>
      <c r="AD326" s="115">
        <f t="shared" si="27"/>
        <v>31</v>
      </c>
      <c r="AE326" s="115">
        <v>32</v>
      </c>
      <c r="AF326" s="115">
        <v>32</v>
      </c>
      <c r="AG326" s="115">
        <v>32</v>
      </c>
      <c r="AH326" s="117"/>
      <c r="AI326" s="114" t="b">
        <f t="shared" si="22"/>
        <v>1</v>
      </c>
      <c r="AJ326" s="116">
        <f t="shared" si="28"/>
        <v>0</v>
      </c>
      <c r="AK326" s="94"/>
      <c r="AL326" s="94"/>
      <c r="AM326" s="94"/>
      <c r="AN326" s="94"/>
      <c r="AO326" s="94"/>
      <c r="AP326" s="94"/>
      <c r="AQ326" s="94"/>
      <c r="AR326" s="94"/>
      <c r="AS326" s="94"/>
      <c r="AT326" s="94"/>
      <c r="AU326" s="94"/>
      <c r="AV326" s="94"/>
      <c r="AW326" s="94"/>
      <c r="AX326" s="94"/>
      <c r="AY326" s="94"/>
      <c r="AZ326" s="94"/>
      <c r="BA326" s="94"/>
      <c r="BB326" s="94"/>
      <c r="BC326" s="94"/>
    </row>
    <row r="327" spans="25:55" s="141" customFormat="1" x14ac:dyDescent="0.25">
      <c r="Y327" s="109">
        <v>252</v>
      </c>
      <c r="Z327" s="115">
        <v>31</v>
      </c>
      <c r="AA327" s="115">
        <v>31</v>
      </c>
      <c r="AB327" s="115">
        <v>31</v>
      </c>
      <c r="AC327" s="115">
        <v>31</v>
      </c>
      <c r="AD327" s="115">
        <f t="shared" si="27"/>
        <v>32</v>
      </c>
      <c r="AE327" s="115">
        <f t="shared" ref="AE327:AE333" si="33">ROUND($Y327/AG$75,0)</f>
        <v>32</v>
      </c>
      <c r="AF327" s="115">
        <f t="shared" ref="AF327:AF332" si="34">ROUND($Y327/AG$75,0)</f>
        <v>32</v>
      </c>
      <c r="AG327" s="115">
        <f>ROUND($Y327/AG$75,0)</f>
        <v>32</v>
      </c>
      <c r="AH327" s="117"/>
      <c r="AI327" s="114" t="b">
        <f t="shared" si="22"/>
        <v>1</v>
      </c>
      <c r="AJ327" s="116">
        <f t="shared" si="28"/>
        <v>0</v>
      </c>
      <c r="AK327" s="94"/>
      <c r="AL327" s="94"/>
      <c r="AM327" s="94"/>
      <c r="AN327" s="94"/>
      <c r="AO327" s="94"/>
      <c r="AP327" s="94"/>
      <c r="AQ327" s="94"/>
      <c r="AR327" s="94"/>
      <c r="AS327" s="94"/>
      <c r="AT327" s="94"/>
      <c r="AU327" s="94"/>
      <c r="AV327" s="94"/>
      <c r="AW327" s="94"/>
      <c r="AX327" s="94"/>
      <c r="AY327" s="94"/>
      <c r="AZ327" s="94"/>
      <c r="BA327" s="94"/>
      <c r="BB327" s="94"/>
      <c r="BC327" s="94"/>
    </row>
    <row r="328" spans="25:55" s="141" customFormat="1" x14ac:dyDescent="0.25">
      <c r="Y328" s="109">
        <v>253</v>
      </c>
      <c r="Z328" s="115">
        <v>31</v>
      </c>
      <c r="AA328" s="115">
        <v>31</v>
      </c>
      <c r="AB328" s="115">
        <v>31</v>
      </c>
      <c r="AC328" s="115">
        <f t="shared" ref="AC328:AC334" si="35">ROUND($Y328/AG$75,0)</f>
        <v>32</v>
      </c>
      <c r="AD328" s="115">
        <f t="shared" si="27"/>
        <v>32</v>
      </c>
      <c r="AE328" s="115">
        <f t="shared" si="33"/>
        <v>32</v>
      </c>
      <c r="AF328" s="115">
        <f t="shared" si="34"/>
        <v>32</v>
      </c>
      <c r="AG328" s="115">
        <f>ROUND($Y328/AG$75,0)</f>
        <v>32</v>
      </c>
      <c r="AH328" s="117"/>
      <c r="AI328" s="114" t="b">
        <f t="shared" si="22"/>
        <v>1</v>
      </c>
      <c r="AJ328" s="116">
        <f t="shared" si="28"/>
        <v>0</v>
      </c>
      <c r="AK328" s="94"/>
      <c r="AL328" s="94"/>
      <c r="AM328" s="94"/>
      <c r="AN328" s="94"/>
      <c r="AO328" s="94"/>
      <c r="AP328" s="94"/>
      <c r="AQ328" s="94"/>
      <c r="AR328" s="94"/>
      <c r="AS328" s="94"/>
      <c r="AT328" s="94"/>
      <c r="AU328" s="94"/>
      <c r="AV328" s="94"/>
      <c r="AW328" s="94"/>
      <c r="AX328" s="94"/>
      <c r="AY328" s="94"/>
      <c r="AZ328" s="94"/>
      <c r="BA328" s="94"/>
      <c r="BB328" s="94"/>
      <c r="BC328" s="94"/>
    </row>
    <row r="329" spans="25:55" s="141" customFormat="1" x14ac:dyDescent="0.25">
      <c r="Y329" s="109">
        <v>254</v>
      </c>
      <c r="Z329" s="115">
        <v>31</v>
      </c>
      <c r="AA329" s="115">
        <v>31</v>
      </c>
      <c r="AB329" s="115">
        <f t="shared" ref="AB329:AB334" si="36">ROUND($Y329/AG$75,0)</f>
        <v>32</v>
      </c>
      <c r="AC329" s="115">
        <f t="shared" si="35"/>
        <v>32</v>
      </c>
      <c r="AD329" s="115">
        <f t="shared" si="27"/>
        <v>32</v>
      </c>
      <c r="AE329" s="115">
        <f t="shared" si="33"/>
        <v>32</v>
      </c>
      <c r="AF329" s="115">
        <f t="shared" si="34"/>
        <v>32</v>
      </c>
      <c r="AG329" s="115">
        <f>ROUND($Y329/AG$75,0)</f>
        <v>32</v>
      </c>
      <c r="AH329" s="117"/>
      <c r="AI329" s="114" t="b">
        <f t="shared" si="22"/>
        <v>1</v>
      </c>
      <c r="AJ329" s="116">
        <f t="shared" si="28"/>
        <v>0</v>
      </c>
      <c r="AK329" s="94"/>
      <c r="AL329" s="94"/>
      <c r="AM329" s="94"/>
      <c r="AN329" s="94"/>
      <c r="AO329" s="94"/>
      <c r="AP329" s="94"/>
      <c r="AQ329" s="94"/>
      <c r="AR329" s="94"/>
      <c r="AS329" s="94"/>
      <c r="AT329" s="94"/>
      <c r="AU329" s="94"/>
      <c r="AV329" s="94"/>
      <c r="AW329" s="94"/>
      <c r="AX329" s="94"/>
      <c r="AY329" s="94"/>
      <c r="AZ329" s="94"/>
      <c r="BA329" s="94"/>
      <c r="BB329" s="94"/>
      <c r="BC329" s="94"/>
    </row>
    <row r="330" spans="25:55" s="141" customFormat="1" x14ac:dyDescent="0.25">
      <c r="Y330" s="109">
        <v>255</v>
      </c>
      <c r="Z330" s="115">
        <v>31</v>
      </c>
      <c r="AA330" s="115">
        <f>ROUND(Y330/AG$75,0)</f>
        <v>32</v>
      </c>
      <c r="AB330" s="115">
        <f t="shared" si="36"/>
        <v>32</v>
      </c>
      <c r="AC330" s="115">
        <f t="shared" si="35"/>
        <v>32</v>
      </c>
      <c r="AD330" s="115">
        <f t="shared" si="27"/>
        <v>32</v>
      </c>
      <c r="AE330" s="115">
        <f t="shared" si="33"/>
        <v>32</v>
      </c>
      <c r="AF330" s="115">
        <f t="shared" si="34"/>
        <v>32</v>
      </c>
      <c r="AG330" s="115">
        <f>ROUND($Y330/AG$75,0)</f>
        <v>32</v>
      </c>
      <c r="AH330" s="117"/>
      <c r="AI330" s="114" t="b">
        <f t="shared" si="22"/>
        <v>1</v>
      </c>
      <c r="AJ330" s="116">
        <f t="shared" si="28"/>
        <v>0</v>
      </c>
      <c r="AK330" s="94"/>
      <c r="AL330" s="94"/>
      <c r="AM330" s="94"/>
      <c r="AN330" s="94"/>
      <c r="AO330" s="94"/>
      <c r="AP330" s="94"/>
      <c r="AQ330" s="94"/>
      <c r="AR330" s="94"/>
      <c r="AS330" s="94"/>
      <c r="AT330" s="94"/>
      <c r="AU330" s="94"/>
      <c r="AV330" s="94"/>
      <c r="AW330" s="94"/>
      <c r="AX330" s="94"/>
      <c r="AY330" s="94"/>
      <c r="AZ330" s="94"/>
      <c r="BA330" s="94"/>
      <c r="BB330" s="94"/>
      <c r="BC330" s="94"/>
    </row>
    <row r="331" spans="25:55" s="141" customFormat="1" x14ac:dyDescent="0.25">
      <c r="Y331" s="109">
        <v>256</v>
      </c>
      <c r="Z331" s="115">
        <f>ROUND(Y331/AG$75,0)</f>
        <v>32</v>
      </c>
      <c r="AA331" s="115">
        <f>ROUND(Y331/AG$75,0)</f>
        <v>32</v>
      </c>
      <c r="AB331" s="115">
        <f t="shared" si="36"/>
        <v>32</v>
      </c>
      <c r="AC331" s="115">
        <f t="shared" si="35"/>
        <v>32</v>
      </c>
      <c r="AD331" s="115">
        <f t="shared" si="27"/>
        <v>32</v>
      </c>
      <c r="AE331" s="115">
        <f t="shared" si="33"/>
        <v>32</v>
      </c>
      <c r="AF331" s="115">
        <f t="shared" si="34"/>
        <v>32</v>
      </c>
      <c r="AG331" s="115">
        <f>ROUND($Y331/AG$75,0)</f>
        <v>32</v>
      </c>
      <c r="AH331" s="117"/>
      <c r="AI331" s="114" t="b">
        <f t="shared" si="22"/>
        <v>1</v>
      </c>
      <c r="AJ331" s="116">
        <f t="shared" si="28"/>
        <v>0</v>
      </c>
      <c r="AK331" s="94"/>
      <c r="AL331" s="94"/>
      <c r="AM331" s="94"/>
      <c r="AN331" s="94"/>
      <c r="AO331" s="94"/>
      <c r="AP331" s="94"/>
      <c r="AQ331" s="94"/>
      <c r="AR331" s="94"/>
      <c r="AS331" s="94"/>
      <c r="AT331" s="94"/>
      <c r="AU331" s="94"/>
      <c r="AV331" s="94"/>
      <c r="AW331" s="94"/>
      <c r="AX331" s="94"/>
      <c r="AY331" s="94"/>
      <c r="AZ331" s="94"/>
      <c r="BA331" s="94"/>
      <c r="BB331" s="94"/>
      <c r="BC331" s="94"/>
    </row>
    <row r="332" spans="25:55" s="141" customFormat="1" x14ac:dyDescent="0.25">
      <c r="Y332" s="109">
        <v>257</v>
      </c>
      <c r="Z332" s="115">
        <f>ROUND(Y332/AG$75,0)</f>
        <v>32</v>
      </c>
      <c r="AA332" s="115">
        <f>ROUND(Y332/AG$75,0)</f>
        <v>32</v>
      </c>
      <c r="AB332" s="115">
        <f t="shared" si="36"/>
        <v>32</v>
      </c>
      <c r="AC332" s="115">
        <f t="shared" si="35"/>
        <v>32</v>
      </c>
      <c r="AD332" s="115">
        <f t="shared" si="27"/>
        <v>32</v>
      </c>
      <c r="AE332" s="115">
        <f t="shared" si="33"/>
        <v>32</v>
      </c>
      <c r="AF332" s="115">
        <f t="shared" si="34"/>
        <v>32</v>
      </c>
      <c r="AG332" s="115">
        <v>33</v>
      </c>
      <c r="AH332" s="117"/>
      <c r="AI332" s="114" t="b">
        <f t="shared" si="22"/>
        <v>1</v>
      </c>
      <c r="AJ332" s="116">
        <f t="shared" si="28"/>
        <v>0</v>
      </c>
      <c r="AK332" s="94"/>
      <c r="AL332" s="94"/>
      <c r="AM332" s="94"/>
      <c r="AN332" s="94"/>
      <c r="AO332" s="94"/>
      <c r="AP332" s="94"/>
      <c r="AQ332" s="94"/>
      <c r="AR332" s="94"/>
      <c r="AS332" s="94"/>
      <c r="AT332" s="94"/>
      <c r="AU332" s="94"/>
      <c r="AV332" s="94"/>
      <c r="AW332" s="94"/>
      <c r="AX332" s="94"/>
      <c r="AY332" s="94"/>
      <c r="AZ332" s="94"/>
      <c r="BA332" s="94"/>
      <c r="BB332" s="94"/>
      <c r="BC332" s="94"/>
    </row>
    <row r="333" spans="25:55" s="141" customFormat="1" x14ac:dyDescent="0.25">
      <c r="Y333" s="109">
        <v>258</v>
      </c>
      <c r="Z333" s="115">
        <f>ROUND(Y333/AG$75,0)</f>
        <v>32</v>
      </c>
      <c r="AA333" s="115">
        <f>ROUND(Y333/AG$75,0)</f>
        <v>32</v>
      </c>
      <c r="AB333" s="115">
        <f t="shared" si="36"/>
        <v>32</v>
      </c>
      <c r="AC333" s="115">
        <f t="shared" si="35"/>
        <v>32</v>
      </c>
      <c r="AD333" s="115">
        <f t="shared" si="27"/>
        <v>32</v>
      </c>
      <c r="AE333" s="115">
        <f t="shared" si="33"/>
        <v>32</v>
      </c>
      <c r="AF333" s="115">
        <v>33</v>
      </c>
      <c r="AG333" s="115">
        <v>33</v>
      </c>
      <c r="AH333" s="117"/>
      <c r="AI333" s="114" t="b">
        <f t="shared" si="22"/>
        <v>1</v>
      </c>
      <c r="AJ333" s="116">
        <f t="shared" si="28"/>
        <v>0</v>
      </c>
      <c r="AK333" s="94"/>
      <c r="AL333" s="94"/>
      <c r="AM333" s="94"/>
      <c r="AN333" s="94"/>
      <c r="AO333" s="94"/>
      <c r="AP333" s="94"/>
      <c r="AQ333" s="94"/>
      <c r="AR333" s="94"/>
      <c r="AS333" s="94"/>
      <c r="AT333" s="94"/>
      <c r="AU333" s="94"/>
      <c r="AV333" s="94"/>
      <c r="AW333" s="94"/>
      <c r="AX333" s="94"/>
      <c r="AY333" s="94"/>
      <c r="AZ333" s="94"/>
      <c r="BA333" s="94"/>
      <c r="BB333" s="94"/>
      <c r="BC333" s="94"/>
    </row>
    <row r="334" spans="25:55" s="141" customFormat="1" x14ac:dyDescent="0.25">
      <c r="Y334" s="109">
        <v>259</v>
      </c>
      <c r="Z334" s="115">
        <f>ROUND(Y334/AG$75,0)</f>
        <v>32</v>
      </c>
      <c r="AA334" s="115">
        <f>ROUND(Y334/AG$75,0)</f>
        <v>32</v>
      </c>
      <c r="AB334" s="115">
        <f t="shared" si="36"/>
        <v>32</v>
      </c>
      <c r="AC334" s="115">
        <f t="shared" si="35"/>
        <v>32</v>
      </c>
      <c r="AD334" s="115">
        <f t="shared" si="27"/>
        <v>32</v>
      </c>
      <c r="AE334" s="115">
        <v>33</v>
      </c>
      <c r="AF334" s="115">
        <v>33</v>
      </c>
      <c r="AG334" s="115">
        <v>33</v>
      </c>
      <c r="AH334" s="117"/>
      <c r="AI334" s="114" t="b">
        <f t="shared" si="22"/>
        <v>1</v>
      </c>
      <c r="AJ334" s="116">
        <f t="shared" si="28"/>
        <v>0</v>
      </c>
      <c r="AK334" s="94"/>
      <c r="AL334" s="94"/>
      <c r="AM334" s="94"/>
      <c r="AN334" s="94"/>
      <c r="AO334" s="94"/>
      <c r="AP334" s="94"/>
      <c r="AQ334" s="94"/>
      <c r="AR334" s="94"/>
      <c r="AS334" s="94"/>
      <c r="AT334" s="94"/>
      <c r="AU334" s="94"/>
      <c r="AV334" s="94"/>
      <c r="AW334" s="94"/>
      <c r="AX334" s="94"/>
      <c r="AY334" s="94"/>
      <c r="AZ334" s="94"/>
      <c r="BA334" s="94"/>
      <c r="BB334" s="94"/>
      <c r="BC334" s="94"/>
    </row>
    <row r="335" spans="25:55" s="141" customFormat="1" x14ac:dyDescent="0.25">
      <c r="Y335" s="109">
        <v>260</v>
      </c>
      <c r="Z335" s="115">
        <v>32</v>
      </c>
      <c r="AA335" s="115">
        <v>32</v>
      </c>
      <c r="AB335" s="115">
        <v>32</v>
      </c>
      <c r="AC335" s="115">
        <v>32</v>
      </c>
      <c r="AD335" s="115">
        <f t="shared" si="27"/>
        <v>33</v>
      </c>
      <c r="AE335" s="115">
        <f t="shared" ref="AE335:AE341" si="37">ROUND($Y335/AG$75,0)</f>
        <v>33</v>
      </c>
      <c r="AF335" s="115">
        <f t="shared" ref="AF335:AF340" si="38">ROUND($Y335/AG$75,0)</f>
        <v>33</v>
      </c>
      <c r="AG335" s="115">
        <f>ROUND($Y335/AG$75,0)</f>
        <v>33</v>
      </c>
      <c r="AH335" s="117"/>
      <c r="AI335" s="114" t="b">
        <f t="shared" si="22"/>
        <v>1</v>
      </c>
      <c r="AJ335" s="116">
        <f t="shared" si="28"/>
        <v>0</v>
      </c>
      <c r="AK335" s="94"/>
      <c r="AL335" s="94"/>
      <c r="AM335" s="94"/>
      <c r="AN335" s="94"/>
      <c r="AO335" s="94"/>
      <c r="AP335" s="94"/>
      <c r="AQ335" s="94"/>
      <c r="AR335" s="94"/>
      <c r="AS335" s="94"/>
      <c r="AT335" s="94"/>
      <c r="AU335" s="94"/>
      <c r="AV335" s="94"/>
      <c r="AW335" s="94"/>
      <c r="AX335" s="94"/>
      <c r="AY335" s="94"/>
      <c r="AZ335" s="94"/>
      <c r="BA335" s="94"/>
      <c r="BB335" s="94"/>
      <c r="BC335" s="94"/>
    </row>
    <row r="336" spans="25:55" s="141" customFormat="1" x14ac:dyDescent="0.25">
      <c r="Y336" s="109">
        <v>261</v>
      </c>
      <c r="Z336" s="115">
        <v>32</v>
      </c>
      <c r="AA336" s="115">
        <v>32</v>
      </c>
      <c r="AB336" s="115">
        <v>32</v>
      </c>
      <c r="AC336" s="115">
        <f t="shared" ref="AC336:AC342" si="39">ROUND($Y336/AG$75,0)</f>
        <v>33</v>
      </c>
      <c r="AD336" s="115">
        <f t="shared" si="27"/>
        <v>33</v>
      </c>
      <c r="AE336" s="115">
        <f t="shared" si="37"/>
        <v>33</v>
      </c>
      <c r="AF336" s="115">
        <f t="shared" si="38"/>
        <v>33</v>
      </c>
      <c r="AG336" s="115">
        <f>ROUND($Y336/AG$75,0)</f>
        <v>33</v>
      </c>
      <c r="AH336" s="117"/>
      <c r="AI336" s="114" t="b">
        <f t="shared" si="22"/>
        <v>1</v>
      </c>
      <c r="AJ336" s="116">
        <f t="shared" si="28"/>
        <v>0</v>
      </c>
      <c r="AK336" s="94"/>
      <c r="AL336" s="94"/>
      <c r="AM336" s="94"/>
      <c r="AN336" s="94"/>
      <c r="AO336" s="94"/>
      <c r="AP336" s="94"/>
      <c r="AQ336" s="94"/>
      <c r="AR336" s="94"/>
      <c r="AS336" s="94"/>
      <c r="AT336" s="94"/>
      <c r="AU336" s="94"/>
      <c r="AV336" s="94"/>
      <c r="AW336" s="94"/>
      <c r="AX336" s="94"/>
      <c r="AY336" s="94"/>
      <c r="AZ336" s="94"/>
      <c r="BA336" s="94"/>
      <c r="BB336" s="94"/>
      <c r="BC336" s="94"/>
    </row>
    <row r="337" spans="25:55" s="141" customFormat="1" x14ac:dyDescent="0.25">
      <c r="Y337" s="109">
        <v>262</v>
      </c>
      <c r="Z337" s="115">
        <v>32</v>
      </c>
      <c r="AA337" s="115">
        <v>32</v>
      </c>
      <c r="AB337" s="115">
        <f t="shared" ref="AB337:AB342" si="40">ROUND($Y337/AG$75,0)</f>
        <v>33</v>
      </c>
      <c r="AC337" s="115">
        <f t="shared" si="39"/>
        <v>33</v>
      </c>
      <c r="AD337" s="115">
        <f t="shared" si="27"/>
        <v>33</v>
      </c>
      <c r="AE337" s="115">
        <f t="shared" si="37"/>
        <v>33</v>
      </c>
      <c r="AF337" s="115">
        <f t="shared" si="38"/>
        <v>33</v>
      </c>
      <c r="AG337" s="115">
        <f>ROUND($Y337/AG$75,0)</f>
        <v>33</v>
      </c>
      <c r="AH337" s="117"/>
      <c r="AI337" s="114" t="b">
        <f t="shared" si="22"/>
        <v>1</v>
      </c>
      <c r="AJ337" s="116">
        <f t="shared" si="28"/>
        <v>0</v>
      </c>
      <c r="AK337" s="94"/>
      <c r="AL337" s="94"/>
      <c r="AM337" s="94"/>
      <c r="AN337" s="94"/>
      <c r="AO337" s="94"/>
      <c r="AP337" s="94"/>
      <c r="AQ337" s="94"/>
      <c r="AR337" s="94"/>
      <c r="AS337" s="94"/>
      <c r="AT337" s="94"/>
      <c r="AU337" s="94"/>
      <c r="AV337" s="94"/>
      <c r="AW337" s="94"/>
      <c r="AX337" s="94"/>
      <c r="AY337" s="94"/>
      <c r="AZ337" s="94"/>
      <c r="BA337" s="94"/>
      <c r="BB337" s="94"/>
      <c r="BC337" s="94"/>
    </row>
    <row r="338" spans="25:55" s="141" customFormat="1" x14ac:dyDescent="0.25">
      <c r="Y338" s="109">
        <v>263</v>
      </c>
      <c r="Z338" s="115">
        <v>32</v>
      </c>
      <c r="AA338" s="115">
        <f>ROUND(Y338/AG$75,0)</f>
        <v>33</v>
      </c>
      <c r="AB338" s="115">
        <f t="shared" si="40"/>
        <v>33</v>
      </c>
      <c r="AC338" s="115">
        <f t="shared" si="39"/>
        <v>33</v>
      </c>
      <c r="AD338" s="115">
        <f t="shared" si="27"/>
        <v>33</v>
      </c>
      <c r="AE338" s="115">
        <f t="shared" si="37"/>
        <v>33</v>
      </c>
      <c r="AF338" s="115">
        <f t="shared" si="38"/>
        <v>33</v>
      </c>
      <c r="AG338" s="115">
        <f>ROUND($Y338/AG$75,0)</f>
        <v>33</v>
      </c>
      <c r="AH338" s="117"/>
      <c r="AI338" s="114" t="b">
        <f t="shared" si="22"/>
        <v>1</v>
      </c>
      <c r="AJ338" s="116">
        <f t="shared" si="28"/>
        <v>0</v>
      </c>
      <c r="AK338" s="94"/>
      <c r="AL338" s="94"/>
      <c r="AM338" s="94"/>
      <c r="AN338" s="94"/>
      <c r="AO338" s="94"/>
      <c r="AP338" s="94"/>
      <c r="AQ338" s="94"/>
      <c r="AR338" s="94"/>
      <c r="AS338" s="94"/>
      <c r="AT338" s="94"/>
      <c r="AU338" s="94"/>
      <c r="AV338" s="94"/>
      <c r="AW338" s="94"/>
      <c r="AX338" s="94"/>
      <c r="AY338" s="94"/>
      <c r="AZ338" s="94"/>
      <c r="BA338" s="94"/>
      <c r="BB338" s="94"/>
      <c r="BC338" s="94"/>
    </row>
    <row r="339" spans="25:55" s="141" customFormat="1" x14ac:dyDescent="0.25">
      <c r="Y339" s="109">
        <v>264</v>
      </c>
      <c r="Z339" s="115">
        <f>ROUND(Y339/AG$75,0)</f>
        <v>33</v>
      </c>
      <c r="AA339" s="115">
        <f>ROUND(Y339/AG$75,0)</f>
        <v>33</v>
      </c>
      <c r="AB339" s="115">
        <f t="shared" si="40"/>
        <v>33</v>
      </c>
      <c r="AC339" s="115">
        <f t="shared" si="39"/>
        <v>33</v>
      </c>
      <c r="AD339" s="115">
        <f t="shared" si="27"/>
        <v>33</v>
      </c>
      <c r="AE339" s="115">
        <f t="shared" si="37"/>
        <v>33</v>
      </c>
      <c r="AF339" s="115">
        <f t="shared" si="38"/>
        <v>33</v>
      </c>
      <c r="AG339" s="115">
        <f>ROUND($Y339/AG$75,0)</f>
        <v>33</v>
      </c>
      <c r="AH339" s="117"/>
      <c r="AI339" s="114" t="b">
        <f t="shared" si="22"/>
        <v>1</v>
      </c>
      <c r="AJ339" s="116">
        <f t="shared" si="28"/>
        <v>0</v>
      </c>
      <c r="AK339" s="94"/>
      <c r="AL339" s="94"/>
      <c r="AM339" s="94"/>
      <c r="AN339" s="94"/>
      <c r="AO339" s="94"/>
      <c r="AP339" s="94"/>
      <c r="AQ339" s="94"/>
      <c r="AR339" s="94"/>
      <c r="AS339" s="94"/>
      <c r="AT339" s="94"/>
      <c r="AU339" s="94"/>
      <c r="AV339" s="94"/>
      <c r="AW339" s="94"/>
      <c r="AX339" s="94"/>
      <c r="AY339" s="94"/>
      <c r="AZ339" s="94"/>
      <c r="BA339" s="94"/>
      <c r="BB339" s="94"/>
      <c r="BC339" s="94"/>
    </row>
    <row r="340" spans="25:55" s="141" customFormat="1" x14ac:dyDescent="0.25">
      <c r="Y340" s="109">
        <v>265</v>
      </c>
      <c r="Z340" s="115">
        <f>ROUND(Y340/AG$75,0)</f>
        <v>33</v>
      </c>
      <c r="AA340" s="115">
        <f>ROUND(Y340/AG$75,0)</f>
        <v>33</v>
      </c>
      <c r="AB340" s="115">
        <f t="shared" si="40"/>
        <v>33</v>
      </c>
      <c r="AC340" s="115">
        <f t="shared" si="39"/>
        <v>33</v>
      </c>
      <c r="AD340" s="115">
        <f t="shared" si="27"/>
        <v>33</v>
      </c>
      <c r="AE340" s="115">
        <f t="shared" si="37"/>
        <v>33</v>
      </c>
      <c r="AF340" s="115">
        <f t="shared" si="38"/>
        <v>33</v>
      </c>
      <c r="AG340" s="115">
        <v>34</v>
      </c>
      <c r="AH340" s="117"/>
      <c r="AI340" s="114" t="b">
        <f t="shared" si="22"/>
        <v>1</v>
      </c>
      <c r="AJ340" s="116">
        <f t="shared" si="28"/>
        <v>0</v>
      </c>
      <c r="AK340" s="94"/>
      <c r="AL340" s="94"/>
      <c r="AM340" s="94"/>
      <c r="AN340" s="94"/>
      <c r="AO340" s="94"/>
      <c r="AP340" s="94"/>
      <c r="AQ340" s="94"/>
      <c r="AR340" s="94"/>
      <c r="AS340" s="94"/>
      <c r="AT340" s="94"/>
      <c r="AU340" s="94"/>
      <c r="AV340" s="94"/>
      <c r="AW340" s="94"/>
      <c r="AX340" s="94"/>
      <c r="AY340" s="94"/>
      <c r="AZ340" s="94"/>
      <c r="BA340" s="94"/>
      <c r="BB340" s="94"/>
      <c r="BC340" s="94"/>
    </row>
    <row r="341" spans="25:55" s="141" customFormat="1" x14ac:dyDescent="0.25">
      <c r="Y341" s="109">
        <v>266</v>
      </c>
      <c r="Z341" s="115">
        <f>ROUND(Y341/AG$75,0)</f>
        <v>33</v>
      </c>
      <c r="AA341" s="115">
        <f>ROUND(Y341/AG$75,0)</f>
        <v>33</v>
      </c>
      <c r="AB341" s="115">
        <f t="shared" si="40"/>
        <v>33</v>
      </c>
      <c r="AC341" s="115">
        <f t="shared" si="39"/>
        <v>33</v>
      </c>
      <c r="AD341" s="115">
        <f t="shared" si="27"/>
        <v>33</v>
      </c>
      <c r="AE341" s="115">
        <f t="shared" si="37"/>
        <v>33</v>
      </c>
      <c r="AF341" s="115">
        <v>34</v>
      </c>
      <c r="AG341" s="115">
        <v>34</v>
      </c>
      <c r="AH341" s="117"/>
      <c r="AI341" s="114" t="b">
        <f t="shared" si="22"/>
        <v>1</v>
      </c>
      <c r="AJ341" s="116">
        <f t="shared" si="28"/>
        <v>0</v>
      </c>
      <c r="AK341" s="94"/>
      <c r="AL341" s="94"/>
      <c r="AM341" s="94"/>
      <c r="AN341" s="94"/>
      <c r="AO341" s="94"/>
      <c r="AP341" s="94"/>
      <c r="AQ341" s="94"/>
      <c r="AR341" s="94"/>
      <c r="AS341" s="94"/>
      <c r="AT341" s="94"/>
      <c r="AU341" s="94"/>
      <c r="AV341" s="94"/>
      <c r="AW341" s="94"/>
      <c r="AX341" s="94"/>
      <c r="AY341" s="94"/>
      <c r="AZ341" s="94"/>
      <c r="BA341" s="94"/>
      <c r="BB341" s="94"/>
      <c r="BC341" s="94"/>
    </row>
    <row r="342" spans="25:55" s="141" customFormat="1" x14ac:dyDescent="0.25">
      <c r="Y342" s="109">
        <v>267</v>
      </c>
      <c r="Z342" s="115">
        <f>ROUND(Y342/AG$75,0)</f>
        <v>33</v>
      </c>
      <c r="AA342" s="115">
        <f>ROUND(Y342/AG$75,0)</f>
        <v>33</v>
      </c>
      <c r="AB342" s="115">
        <f t="shared" si="40"/>
        <v>33</v>
      </c>
      <c r="AC342" s="115">
        <f t="shared" si="39"/>
        <v>33</v>
      </c>
      <c r="AD342" s="115">
        <f t="shared" si="27"/>
        <v>33</v>
      </c>
      <c r="AE342" s="115">
        <v>34</v>
      </c>
      <c r="AF342" s="115">
        <v>34</v>
      </c>
      <c r="AG342" s="115">
        <v>34</v>
      </c>
      <c r="AH342" s="117"/>
      <c r="AI342" s="114" t="b">
        <f t="shared" si="22"/>
        <v>1</v>
      </c>
      <c r="AJ342" s="116">
        <f t="shared" si="28"/>
        <v>0</v>
      </c>
      <c r="AK342" s="94"/>
      <c r="AL342" s="94"/>
      <c r="AM342" s="94"/>
      <c r="AN342" s="94"/>
      <c r="AO342" s="94"/>
      <c r="AP342" s="94"/>
      <c r="AQ342" s="94"/>
      <c r="AR342" s="94"/>
      <c r="AS342" s="94"/>
      <c r="AT342" s="94"/>
      <c r="AU342" s="94"/>
      <c r="AV342" s="94"/>
      <c r="AW342" s="94"/>
      <c r="AX342" s="94"/>
      <c r="AY342" s="94"/>
      <c r="AZ342" s="94"/>
      <c r="BA342" s="94"/>
      <c r="BB342" s="94"/>
      <c r="BC342" s="94"/>
    </row>
    <row r="343" spans="25:55" s="141" customFormat="1" x14ac:dyDescent="0.25">
      <c r="Y343" s="109">
        <v>268</v>
      </c>
      <c r="Z343" s="115">
        <v>33</v>
      </c>
      <c r="AA343" s="115">
        <v>33</v>
      </c>
      <c r="AB343" s="115">
        <v>33</v>
      </c>
      <c r="AC343" s="115">
        <v>33</v>
      </c>
      <c r="AD343" s="115">
        <f t="shared" si="27"/>
        <v>34</v>
      </c>
      <c r="AE343" s="115">
        <f t="shared" ref="AE343:AE374" si="41">ROUND($Y343/AG$75,0)</f>
        <v>34</v>
      </c>
      <c r="AF343" s="115">
        <f t="shared" ref="AF343:AF374" si="42">ROUND($Y343/AG$75,0)</f>
        <v>34</v>
      </c>
      <c r="AG343" s="115">
        <f>ROUND($Y343/AG$75,0)</f>
        <v>34</v>
      </c>
      <c r="AH343" s="117"/>
      <c r="AI343" s="114" t="b">
        <f t="shared" si="22"/>
        <v>1</v>
      </c>
      <c r="AJ343" s="116">
        <f t="shared" si="28"/>
        <v>0</v>
      </c>
      <c r="AK343" s="94"/>
      <c r="AL343" s="94"/>
      <c r="AM343" s="94"/>
      <c r="AN343" s="94"/>
      <c r="AO343" s="94"/>
      <c r="AP343" s="94"/>
      <c r="AQ343" s="94"/>
      <c r="AR343" s="94"/>
      <c r="AS343" s="94"/>
      <c r="AT343" s="94"/>
      <c r="AU343" s="94"/>
      <c r="AV343" s="94"/>
      <c r="AW343" s="94"/>
      <c r="AX343" s="94"/>
      <c r="AY343" s="94"/>
      <c r="AZ343" s="94"/>
      <c r="BA343" s="94"/>
      <c r="BB343" s="94"/>
      <c r="BC343" s="94"/>
    </row>
    <row r="344" spans="25:55" s="141" customFormat="1" x14ac:dyDescent="0.25">
      <c r="Y344" s="109">
        <v>269</v>
      </c>
      <c r="Z344" s="115">
        <v>33</v>
      </c>
      <c r="AA344" s="115">
        <v>33</v>
      </c>
      <c r="AB344" s="115">
        <v>33</v>
      </c>
      <c r="AC344" s="115">
        <f t="shared" ref="AC344:AC375" si="43">ROUND($Y344/AG$75,0)</f>
        <v>34</v>
      </c>
      <c r="AD344" s="115">
        <f t="shared" si="27"/>
        <v>34</v>
      </c>
      <c r="AE344" s="115">
        <f t="shared" si="41"/>
        <v>34</v>
      </c>
      <c r="AF344" s="115">
        <f t="shared" si="42"/>
        <v>34</v>
      </c>
      <c r="AG344" s="115">
        <f>ROUND($Y344/AG$75,0)</f>
        <v>34</v>
      </c>
      <c r="AH344" s="117"/>
      <c r="AI344" s="114" t="b">
        <f t="shared" si="22"/>
        <v>1</v>
      </c>
      <c r="AJ344" s="116">
        <f t="shared" si="28"/>
        <v>0</v>
      </c>
      <c r="AK344" s="94"/>
      <c r="AL344" s="94"/>
      <c r="AM344" s="94"/>
      <c r="AN344" s="94"/>
      <c r="AO344" s="94"/>
      <c r="AP344" s="94"/>
      <c r="AQ344" s="94"/>
      <c r="AR344" s="94"/>
      <c r="AS344" s="94"/>
      <c r="AT344" s="94"/>
      <c r="AU344" s="94"/>
      <c r="AV344" s="94"/>
      <c r="AW344" s="94"/>
      <c r="AX344" s="94"/>
      <c r="AY344" s="94"/>
      <c r="AZ344" s="94"/>
      <c r="BA344" s="94"/>
      <c r="BB344" s="94"/>
      <c r="BC344" s="94"/>
    </row>
    <row r="345" spans="25:55" s="142" customFormat="1" x14ac:dyDescent="0.25">
      <c r="Y345" s="112">
        <v>270</v>
      </c>
      <c r="Z345" s="115">
        <f t="shared" ref="Z345:Z376" si="44">ROUND(Y345/AG$75,0)</f>
        <v>34</v>
      </c>
      <c r="AA345" s="115">
        <f t="shared" ref="AA345:AA376" si="45">ROUND(Y345/AG$75,0)</f>
        <v>34</v>
      </c>
      <c r="AB345" s="115">
        <f t="shared" ref="AB345:AB376" si="46">ROUND($Y345/AG$75,0)</f>
        <v>34</v>
      </c>
      <c r="AC345" s="115">
        <f t="shared" si="43"/>
        <v>34</v>
      </c>
      <c r="AD345" s="115">
        <f t="shared" si="27"/>
        <v>34</v>
      </c>
      <c r="AE345" s="115">
        <f t="shared" si="41"/>
        <v>34</v>
      </c>
      <c r="AF345" s="115">
        <f t="shared" si="42"/>
        <v>34</v>
      </c>
      <c r="AG345" s="115">
        <v>32</v>
      </c>
      <c r="AH345" s="115"/>
      <c r="AI345" s="114" t="b">
        <f t="shared" si="22"/>
        <v>1</v>
      </c>
      <c r="AJ345" s="116">
        <f>Y345-Z345-AA345-AB345-AC345-AD345-AE345-AF345-AG345-AH345</f>
        <v>0</v>
      </c>
      <c r="AK345" s="118"/>
      <c r="AL345" s="118"/>
      <c r="AM345" s="118"/>
      <c r="AN345" s="118"/>
      <c r="AO345" s="118"/>
      <c r="AP345" s="118"/>
      <c r="AQ345" s="118"/>
      <c r="AR345" s="118"/>
      <c r="AS345" s="118"/>
      <c r="AT345" s="118"/>
      <c r="AU345" s="118"/>
      <c r="AV345" s="118"/>
      <c r="AW345" s="118"/>
      <c r="AX345" s="118"/>
      <c r="AY345" s="118"/>
      <c r="AZ345" s="118"/>
      <c r="BA345" s="118"/>
      <c r="BB345" s="118"/>
      <c r="BC345" s="118"/>
    </row>
    <row r="346" spans="25:55" s="141" customFormat="1" x14ac:dyDescent="0.25">
      <c r="Y346" s="109">
        <v>271</v>
      </c>
      <c r="Z346" s="115">
        <f t="shared" si="44"/>
        <v>34</v>
      </c>
      <c r="AA346" s="115">
        <f t="shared" si="45"/>
        <v>34</v>
      </c>
      <c r="AB346" s="115">
        <f t="shared" si="46"/>
        <v>34</v>
      </c>
      <c r="AC346" s="115">
        <f t="shared" si="43"/>
        <v>34</v>
      </c>
      <c r="AD346" s="115">
        <f t="shared" si="27"/>
        <v>34</v>
      </c>
      <c r="AE346" s="115">
        <f t="shared" si="41"/>
        <v>34</v>
      </c>
      <c r="AF346" s="115">
        <f t="shared" si="42"/>
        <v>34</v>
      </c>
      <c r="AG346" s="115">
        <v>33</v>
      </c>
      <c r="AH346" s="115"/>
      <c r="AI346" s="114" t="b">
        <f t="shared" si="22"/>
        <v>1</v>
      </c>
      <c r="AJ346" s="116">
        <f t="shared" ref="AJ346:AJ409" si="47">Y346-Z346-AA346-AB346-AC346-AD346-AE346-AF346-AG346-AH346</f>
        <v>0</v>
      </c>
      <c r="AK346" s="94"/>
      <c r="AL346" s="94"/>
      <c r="AM346" s="94"/>
      <c r="AN346" s="94"/>
      <c r="AO346" s="94"/>
      <c r="AP346" s="94"/>
      <c r="AQ346" s="94"/>
      <c r="AR346" s="94"/>
      <c r="AS346" s="94"/>
      <c r="AT346" s="94"/>
      <c r="AU346" s="94"/>
      <c r="AV346" s="94"/>
      <c r="AW346" s="94"/>
      <c r="AX346" s="94"/>
      <c r="AY346" s="94"/>
      <c r="AZ346" s="94"/>
      <c r="BA346" s="94"/>
      <c r="BB346" s="94"/>
      <c r="BC346" s="94"/>
    </row>
    <row r="347" spans="25:55" s="141" customFormat="1" x14ac:dyDescent="0.25">
      <c r="Y347" s="109">
        <v>272</v>
      </c>
      <c r="Z347" s="115">
        <f t="shared" si="44"/>
        <v>34</v>
      </c>
      <c r="AA347" s="115">
        <f t="shared" si="45"/>
        <v>34</v>
      </c>
      <c r="AB347" s="115">
        <f t="shared" si="46"/>
        <v>34</v>
      </c>
      <c r="AC347" s="115">
        <f t="shared" si="43"/>
        <v>34</v>
      </c>
      <c r="AD347" s="115">
        <f t="shared" ref="AD347:AD378" si="48">ROUND($Y347/AG$75,0)</f>
        <v>34</v>
      </c>
      <c r="AE347" s="115">
        <f t="shared" si="41"/>
        <v>34</v>
      </c>
      <c r="AF347" s="115">
        <f t="shared" si="42"/>
        <v>34</v>
      </c>
      <c r="AG347" s="115">
        <v>34</v>
      </c>
      <c r="AH347" s="115"/>
      <c r="AI347" s="114" t="b">
        <f t="shared" si="22"/>
        <v>1</v>
      </c>
      <c r="AJ347" s="116">
        <f t="shared" si="47"/>
        <v>0</v>
      </c>
      <c r="AK347" s="94"/>
      <c r="AL347" s="94"/>
      <c r="AM347" s="94"/>
      <c r="AN347" s="94"/>
      <c r="AO347" s="94"/>
      <c r="AP347" s="94"/>
      <c r="AQ347" s="94"/>
      <c r="AR347" s="94"/>
      <c r="AS347" s="94"/>
      <c r="AT347" s="94"/>
      <c r="AU347" s="94"/>
      <c r="AV347" s="94"/>
      <c r="AW347" s="94"/>
      <c r="AX347" s="94"/>
      <c r="AY347" s="94"/>
      <c r="AZ347" s="94"/>
      <c r="BA347" s="94"/>
      <c r="BB347" s="94"/>
      <c r="BC347" s="94"/>
    </row>
    <row r="348" spans="25:55" s="141" customFormat="1" x14ac:dyDescent="0.25">
      <c r="Y348" s="109">
        <v>273</v>
      </c>
      <c r="Z348" s="115">
        <f t="shared" si="44"/>
        <v>34</v>
      </c>
      <c r="AA348" s="115">
        <f t="shared" si="45"/>
        <v>34</v>
      </c>
      <c r="AB348" s="115">
        <f t="shared" si="46"/>
        <v>34</v>
      </c>
      <c r="AC348" s="115">
        <f t="shared" si="43"/>
        <v>34</v>
      </c>
      <c r="AD348" s="115">
        <f t="shared" si="48"/>
        <v>34</v>
      </c>
      <c r="AE348" s="115">
        <f t="shared" si="41"/>
        <v>34</v>
      </c>
      <c r="AF348" s="115">
        <f t="shared" si="42"/>
        <v>34</v>
      </c>
      <c r="AG348" s="115">
        <v>35</v>
      </c>
      <c r="AH348" s="115"/>
      <c r="AI348" s="114" t="b">
        <f t="shared" si="22"/>
        <v>1</v>
      </c>
      <c r="AJ348" s="116">
        <f t="shared" si="47"/>
        <v>0</v>
      </c>
      <c r="AK348" s="94"/>
      <c r="AL348" s="94"/>
      <c r="AM348" s="94"/>
      <c r="AN348" s="94"/>
      <c r="AO348" s="94"/>
      <c r="AP348" s="94"/>
      <c r="AQ348" s="94"/>
      <c r="AR348" s="94"/>
      <c r="AS348" s="94"/>
      <c r="AT348" s="94"/>
      <c r="AU348" s="94"/>
      <c r="AV348" s="94"/>
      <c r="AW348" s="94"/>
      <c r="AX348" s="94"/>
      <c r="AY348" s="94"/>
      <c r="AZ348" s="94"/>
      <c r="BA348" s="94"/>
      <c r="BB348" s="94"/>
      <c r="BC348" s="94"/>
    </row>
    <row r="349" spans="25:55" s="141" customFormat="1" x14ac:dyDescent="0.25">
      <c r="Y349" s="109">
        <v>274</v>
      </c>
      <c r="Z349" s="115">
        <f t="shared" si="44"/>
        <v>34</v>
      </c>
      <c r="AA349" s="115">
        <f t="shared" si="45"/>
        <v>34</v>
      </c>
      <c r="AB349" s="115">
        <f t="shared" si="46"/>
        <v>34</v>
      </c>
      <c r="AC349" s="115">
        <f t="shared" si="43"/>
        <v>34</v>
      </c>
      <c r="AD349" s="115">
        <f t="shared" si="48"/>
        <v>34</v>
      </c>
      <c r="AE349" s="115">
        <f t="shared" si="41"/>
        <v>34</v>
      </c>
      <c r="AF349" s="115">
        <f t="shared" si="42"/>
        <v>34</v>
      </c>
      <c r="AG349" s="115">
        <v>36</v>
      </c>
      <c r="AH349" s="115"/>
      <c r="AI349" s="114" t="b">
        <f t="shared" si="22"/>
        <v>1</v>
      </c>
      <c r="AJ349" s="116">
        <f t="shared" si="47"/>
        <v>0</v>
      </c>
      <c r="AK349" s="94"/>
      <c r="AL349" s="94"/>
      <c r="AM349" s="94"/>
      <c r="AN349" s="94"/>
      <c r="AO349" s="94"/>
      <c r="AP349" s="94"/>
      <c r="AQ349" s="94"/>
      <c r="AR349" s="94"/>
      <c r="AS349" s="94"/>
      <c r="AT349" s="94"/>
      <c r="AU349" s="94"/>
      <c r="AV349" s="94"/>
      <c r="AW349" s="94"/>
      <c r="AX349" s="94"/>
      <c r="AY349" s="94"/>
      <c r="AZ349" s="94"/>
      <c r="BA349" s="94"/>
      <c r="BB349" s="94"/>
      <c r="BC349" s="94"/>
    </row>
    <row r="350" spans="25:55" s="141" customFormat="1" x14ac:dyDescent="0.25">
      <c r="Y350" s="109">
        <v>275</v>
      </c>
      <c r="Z350" s="115">
        <f t="shared" si="44"/>
        <v>34</v>
      </c>
      <c r="AA350" s="115">
        <f t="shared" si="45"/>
        <v>34</v>
      </c>
      <c r="AB350" s="115">
        <f t="shared" si="46"/>
        <v>34</v>
      </c>
      <c r="AC350" s="115">
        <f t="shared" si="43"/>
        <v>34</v>
      </c>
      <c r="AD350" s="115">
        <f t="shared" si="48"/>
        <v>34</v>
      </c>
      <c r="AE350" s="115">
        <f t="shared" si="41"/>
        <v>34</v>
      </c>
      <c r="AF350" s="115">
        <f t="shared" si="42"/>
        <v>34</v>
      </c>
      <c r="AG350" s="115">
        <v>37</v>
      </c>
      <c r="AH350" s="115"/>
      <c r="AI350" s="114" t="b">
        <f t="shared" si="22"/>
        <v>1</v>
      </c>
      <c r="AJ350" s="116">
        <f t="shared" si="47"/>
        <v>0</v>
      </c>
      <c r="AK350" s="94"/>
      <c r="AL350" s="94"/>
      <c r="AM350" s="94"/>
      <c r="AN350" s="94"/>
      <c r="AO350" s="94"/>
      <c r="AP350" s="94"/>
      <c r="AQ350" s="94"/>
      <c r="AR350" s="94"/>
      <c r="AS350" s="94"/>
      <c r="AT350" s="94"/>
      <c r="AU350" s="94"/>
      <c r="AV350" s="94"/>
      <c r="AW350" s="94"/>
      <c r="AX350" s="94"/>
      <c r="AY350" s="94"/>
      <c r="AZ350" s="94"/>
      <c r="BA350" s="94"/>
      <c r="BB350" s="94"/>
      <c r="BC350" s="94"/>
    </row>
    <row r="351" spans="25:55" s="141" customFormat="1" x14ac:dyDescent="0.25">
      <c r="Y351" s="109">
        <v>276</v>
      </c>
      <c r="Z351" s="115">
        <f t="shared" si="44"/>
        <v>35</v>
      </c>
      <c r="AA351" s="115">
        <f t="shared" si="45"/>
        <v>35</v>
      </c>
      <c r="AB351" s="115">
        <f t="shared" si="46"/>
        <v>35</v>
      </c>
      <c r="AC351" s="115">
        <f t="shared" si="43"/>
        <v>35</v>
      </c>
      <c r="AD351" s="115">
        <f t="shared" si="48"/>
        <v>35</v>
      </c>
      <c r="AE351" s="115">
        <f t="shared" si="41"/>
        <v>35</v>
      </c>
      <c r="AF351" s="115">
        <f t="shared" si="42"/>
        <v>35</v>
      </c>
      <c r="AG351" s="115">
        <v>31</v>
      </c>
      <c r="AH351" s="115"/>
      <c r="AI351" s="114" t="b">
        <f t="shared" si="22"/>
        <v>1</v>
      </c>
      <c r="AJ351" s="116">
        <f t="shared" si="47"/>
        <v>0</v>
      </c>
      <c r="AK351" s="94"/>
      <c r="AL351" s="94"/>
      <c r="AM351" s="94"/>
      <c r="AN351" s="94"/>
      <c r="AO351" s="94"/>
      <c r="AP351" s="94"/>
      <c r="AQ351" s="94"/>
      <c r="AR351" s="94"/>
      <c r="AS351" s="94"/>
      <c r="AT351" s="94"/>
      <c r="AU351" s="94"/>
      <c r="AV351" s="94"/>
      <c r="AW351" s="94"/>
      <c r="AX351" s="94"/>
      <c r="AY351" s="94"/>
      <c r="AZ351" s="94"/>
      <c r="BA351" s="94"/>
      <c r="BB351" s="94"/>
      <c r="BC351" s="94"/>
    </row>
    <row r="352" spans="25:55" s="141" customFormat="1" x14ac:dyDescent="0.25">
      <c r="Y352" s="109">
        <v>277</v>
      </c>
      <c r="Z352" s="115">
        <f t="shared" si="44"/>
        <v>35</v>
      </c>
      <c r="AA352" s="115">
        <f t="shared" si="45"/>
        <v>35</v>
      </c>
      <c r="AB352" s="115">
        <f t="shared" si="46"/>
        <v>35</v>
      </c>
      <c r="AC352" s="115">
        <f t="shared" si="43"/>
        <v>35</v>
      </c>
      <c r="AD352" s="115">
        <f t="shared" si="48"/>
        <v>35</v>
      </c>
      <c r="AE352" s="115">
        <f t="shared" si="41"/>
        <v>35</v>
      </c>
      <c r="AF352" s="115">
        <f t="shared" si="42"/>
        <v>35</v>
      </c>
      <c r="AG352" s="115">
        <v>32</v>
      </c>
      <c r="AH352" s="115"/>
      <c r="AI352" s="114" t="b">
        <f t="shared" si="22"/>
        <v>1</v>
      </c>
      <c r="AJ352" s="116">
        <f t="shared" si="47"/>
        <v>0</v>
      </c>
      <c r="AK352" s="94"/>
      <c r="AL352" s="94"/>
      <c r="AM352" s="94"/>
      <c r="AN352" s="94"/>
      <c r="AO352" s="94"/>
      <c r="AP352" s="94"/>
      <c r="AQ352" s="94"/>
      <c r="AR352" s="94"/>
      <c r="AS352" s="94"/>
      <c r="AT352" s="94"/>
      <c r="AU352" s="94"/>
      <c r="AV352" s="94"/>
      <c r="AW352" s="94"/>
      <c r="AX352" s="94"/>
      <c r="AY352" s="94"/>
      <c r="AZ352" s="94"/>
      <c r="BA352" s="94"/>
      <c r="BB352" s="94"/>
      <c r="BC352" s="94"/>
    </row>
    <row r="353" spans="25:55" s="141" customFormat="1" x14ac:dyDescent="0.25">
      <c r="Y353" s="109">
        <v>278</v>
      </c>
      <c r="Z353" s="115">
        <f t="shared" si="44"/>
        <v>35</v>
      </c>
      <c r="AA353" s="115">
        <f t="shared" si="45"/>
        <v>35</v>
      </c>
      <c r="AB353" s="115">
        <f t="shared" si="46"/>
        <v>35</v>
      </c>
      <c r="AC353" s="115">
        <f t="shared" si="43"/>
        <v>35</v>
      </c>
      <c r="AD353" s="115">
        <f t="shared" si="48"/>
        <v>35</v>
      </c>
      <c r="AE353" s="115">
        <f t="shared" si="41"/>
        <v>35</v>
      </c>
      <c r="AF353" s="115">
        <f t="shared" si="42"/>
        <v>35</v>
      </c>
      <c r="AG353" s="115">
        <v>33</v>
      </c>
      <c r="AH353" s="115"/>
      <c r="AI353" s="114" t="b">
        <f t="shared" si="22"/>
        <v>1</v>
      </c>
      <c r="AJ353" s="116">
        <f t="shared" si="47"/>
        <v>0</v>
      </c>
      <c r="AK353" s="94"/>
      <c r="AL353" s="94"/>
      <c r="AM353" s="94"/>
      <c r="AN353" s="94"/>
      <c r="AO353" s="94"/>
      <c r="AP353" s="94"/>
      <c r="AQ353" s="94"/>
      <c r="AR353" s="94"/>
      <c r="AS353" s="94"/>
      <c r="AT353" s="94"/>
      <c r="AU353" s="94"/>
      <c r="AV353" s="94"/>
      <c r="AW353" s="94"/>
      <c r="AX353" s="94"/>
      <c r="AY353" s="94"/>
      <c r="AZ353" s="94"/>
      <c r="BA353" s="94"/>
      <c r="BB353" s="94"/>
      <c r="BC353" s="94"/>
    </row>
    <row r="354" spans="25:55" s="141" customFormat="1" x14ac:dyDescent="0.25">
      <c r="Y354" s="109">
        <v>279</v>
      </c>
      <c r="Z354" s="115">
        <f t="shared" si="44"/>
        <v>35</v>
      </c>
      <c r="AA354" s="115">
        <f t="shared" si="45"/>
        <v>35</v>
      </c>
      <c r="AB354" s="115">
        <f t="shared" si="46"/>
        <v>35</v>
      </c>
      <c r="AC354" s="115">
        <f t="shared" si="43"/>
        <v>35</v>
      </c>
      <c r="AD354" s="115">
        <f t="shared" si="48"/>
        <v>35</v>
      </c>
      <c r="AE354" s="115">
        <f t="shared" si="41"/>
        <v>35</v>
      </c>
      <c r="AF354" s="115">
        <f t="shared" si="42"/>
        <v>35</v>
      </c>
      <c r="AG354" s="115">
        <v>34</v>
      </c>
      <c r="AH354" s="115"/>
      <c r="AI354" s="114" t="b">
        <f t="shared" si="22"/>
        <v>1</v>
      </c>
      <c r="AJ354" s="116">
        <f t="shared" si="47"/>
        <v>0</v>
      </c>
      <c r="AK354" s="94"/>
      <c r="AL354" s="94"/>
      <c r="AM354" s="94"/>
      <c r="AN354" s="94"/>
      <c r="AO354" s="94"/>
      <c r="AP354" s="94"/>
      <c r="AQ354" s="94"/>
      <c r="AR354" s="94"/>
      <c r="AS354" s="94"/>
      <c r="AT354" s="94"/>
      <c r="AU354" s="94"/>
      <c r="AV354" s="94"/>
      <c r="AW354" s="94"/>
      <c r="AX354" s="94"/>
      <c r="AY354" s="94"/>
      <c r="AZ354" s="94"/>
      <c r="BA354" s="94"/>
      <c r="BB354" s="94"/>
      <c r="BC354" s="94"/>
    </row>
    <row r="355" spans="25:55" s="141" customFormat="1" x14ac:dyDescent="0.25">
      <c r="Y355" s="109">
        <v>280</v>
      </c>
      <c r="Z355" s="115">
        <f t="shared" si="44"/>
        <v>35</v>
      </c>
      <c r="AA355" s="115">
        <f t="shared" si="45"/>
        <v>35</v>
      </c>
      <c r="AB355" s="115">
        <f t="shared" si="46"/>
        <v>35</v>
      </c>
      <c r="AC355" s="115">
        <f t="shared" si="43"/>
        <v>35</v>
      </c>
      <c r="AD355" s="115">
        <f t="shared" si="48"/>
        <v>35</v>
      </c>
      <c r="AE355" s="115">
        <f t="shared" si="41"/>
        <v>35</v>
      </c>
      <c r="AF355" s="115">
        <f t="shared" si="42"/>
        <v>35</v>
      </c>
      <c r="AG355" s="115">
        <v>35</v>
      </c>
      <c r="AH355" s="115"/>
      <c r="AI355" s="114" t="b">
        <f t="shared" si="22"/>
        <v>1</v>
      </c>
      <c r="AJ355" s="116">
        <f t="shared" si="47"/>
        <v>0</v>
      </c>
      <c r="AK355" s="94"/>
      <c r="AL355" s="94"/>
      <c r="AM355" s="94"/>
      <c r="AN355" s="94"/>
      <c r="AO355" s="94"/>
      <c r="AP355" s="94"/>
      <c r="AQ355" s="94"/>
      <c r="AR355" s="94"/>
      <c r="AS355" s="94"/>
      <c r="AT355" s="94"/>
      <c r="AU355" s="94"/>
      <c r="AV355" s="94"/>
      <c r="AW355" s="94"/>
      <c r="AX355" s="94"/>
      <c r="AY355" s="94"/>
      <c r="AZ355" s="94"/>
      <c r="BA355" s="94"/>
      <c r="BB355" s="94"/>
      <c r="BC355" s="94"/>
    </row>
    <row r="356" spans="25:55" s="141" customFormat="1" x14ac:dyDescent="0.25">
      <c r="Y356" s="109">
        <v>281</v>
      </c>
      <c r="Z356" s="115">
        <f t="shared" si="44"/>
        <v>35</v>
      </c>
      <c r="AA356" s="115">
        <f t="shared" si="45"/>
        <v>35</v>
      </c>
      <c r="AB356" s="115">
        <f t="shared" si="46"/>
        <v>35</v>
      </c>
      <c r="AC356" s="115">
        <f t="shared" si="43"/>
        <v>35</v>
      </c>
      <c r="AD356" s="115">
        <f t="shared" si="48"/>
        <v>35</v>
      </c>
      <c r="AE356" s="115">
        <f t="shared" si="41"/>
        <v>35</v>
      </c>
      <c r="AF356" s="115">
        <f t="shared" si="42"/>
        <v>35</v>
      </c>
      <c r="AG356" s="115">
        <v>36</v>
      </c>
      <c r="AH356" s="115"/>
      <c r="AI356" s="114" t="b">
        <f t="shared" si="22"/>
        <v>1</v>
      </c>
      <c r="AJ356" s="116">
        <f t="shared" si="47"/>
        <v>0</v>
      </c>
      <c r="AK356" s="94"/>
      <c r="AL356" s="94"/>
      <c r="AM356" s="94"/>
      <c r="AN356" s="94"/>
      <c r="AO356" s="94"/>
      <c r="AP356" s="94"/>
      <c r="AQ356" s="94"/>
      <c r="AR356" s="94"/>
      <c r="AS356" s="94"/>
      <c r="AT356" s="94"/>
      <c r="AU356" s="94"/>
      <c r="AV356" s="94"/>
      <c r="AW356" s="94"/>
      <c r="AX356" s="94"/>
      <c r="AY356" s="94"/>
      <c r="AZ356" s="94"/>
      <c r="BA356" s="94"/>
      <c r="BB356" s="94"/>
      <c r="BC356" s="94"/>
    </row>
    <row r="357" spans="25:55" s="141" customFormat="1" x14ac:dyDescent="0.25">
      <c r="Y357" s="109">
        <v>282</v>
      </c>
      <c r="Z357" s="115">
        <f t="shared" si="44"/>
        <v>35</v>
      </c>
      <c r="AA357" s="115">
        <f t="shared" si="45"/>
        <v>35</v>
      </c>
      <c r="AB357" s="115">
        <f t="shared" si="46"/>
        <v>35</v>
      </c>
      <c r="AC357" s="115">
        <f t="shared" si="43"/>
        <v>35</v>
      </c>
      <c r="AD357" s="115">
        <f t="shared" si="48"/>
        <v>35</v>
      </c>
      <c r="AE357" s="115">
        <f t="shared" si="41"/>
        <v>35</v>
      </c>
      <c r="AF357" s="115">
        <f t="shared" si="42"/>
        <v>35</v>
      </c>
      <c r="AG357" s="115">
        <v>37</v>
      </c>
      <c r="AH357" s="115"/>
      <c r="AI357" s="114" t="b">
        <f t="shared" ref="AI357:AI420" si="49">SUM(Z357:AH357)=Y357</f>
        <v>1</v>
      </c>
      <c r="AJ357" s="116">
        <f t="shared" si="47"/>
        <v>0</v>
      </c>
      <c r="AK357" s="94"/>
      <c r="AL357" s="94"/>
      <c r="AM357" s="94"/>
      <c r="AN357" s="94"/>
      <c r="AO357" s="94"/>
      <c r="AP357" s="94"/>
      <c r="AQ357" s="94"/>
      <c r="AR357" s="94"/>
      <c r="AS357" s="94"/>
      <c r="AT357" s="94"/>
      <c r="AU357" s="94"/>
      <c r="AV357" s="94"/>
      <c r="AW357" s="94"/>
      <c r="AX357" s="94"/>
      <c r="AY357" s="94"/>
      <c r="AZ357" s="94"/>
      <c r="BA357" s="94"/>
      <c r="BB357" s="94"/>
      <c r="BC357" s="94"/>
    </row>
    <row r="358" spans="25:55" s="141" customFormat="1" x14ac:dyDescent="0.25">
      <c r="Y358" s="109">
        <v>283</v>
      </c>
      <c r="Z358" s="115">
        <f t="shared" si="44"/>
        <v>35</v>
      </c>
      <c r="AA358" s="115">
        <f t="shared" si="45"/>
        <v>35</v>
      </c>
      <c r="AB358" s="115">
        <f t="shared" si="46"/>
        <v>35</v>
      </c>
      <c r="AC358" s="115">
        <f t="shared" si="43"/>
        <v>35</v>
      </c>
      <c r="AD358" s="115">
        <f t="shared" si="48"/>
        <v>35</v>
      </c>
      <c r="AE358" s="115">
        <f t="shared" si="41"/>
        <v>35</v>
      </c>
      <c r="AF358" s="115">
        <f t="shared" si="42"/>
        <v>35</v>
      </c>
      <c r="AG358" s="115">
        <v>38</v>
      </c>
      <c r="AH358" s="115"/>
      <c r="AI358" s="114" t="b">
        <f t="shared" si="49"/>
        <v>1</v>
      </c>
      <c r="AJ358" s="116">
        <f t="shared" si="47"/>
        <v>0</v>
      </c>
      <c r="AK358" s="94"/>
      <c r="AL358" s="94"/>
      <c r="AM358" s="94"/>
      <c r="AN358" s="94"/>
      <c r="AO358" s="94"/>
      <c r="AP358" s="94"/>
      <c r="AQ358" s="94"/>
      <c r="AR358" s="94"/>
      <c r="AS358" s="94"/>
      <c r="AT358" s="94"/>
      <c r="AU358" s="94"/>
      <c r="AV358" s="94"/>
      <c r="AW358" s="94"/>
      <c r="AX358" s="94"/>
      <c r="AY358" s="94"/>
      <c r="AZ358" s="94"/>
      <c r="BA358" s="94"/>
      <c r="BB358" s="94"/>
      <c r="BC358" s="94"/>
    </row>
    <row r="359" spans="25:55" s="141" customFormat="1" x14ac:dyDescent="0.25">
      <c r="Y359" s="109">
        <v>284</v>
      </c>
      <c r="Z359" s="115">
        <f t="shared" si="44"/>
        <v>36</v>
      </c>
      <c r="AA359" s="115">
        <f t="shared" si="45"/>
        <v>36</v>
      </c>
      <c r="AB359" s="115">
        <f t="shared" si="46"/>
        <v>36</v>
      </c>
      <c r="AC359" s="115">
        <f t="shared" si="43"/>
        <v>36</v>
      </c>
      <c r="AD359" s="115">
        <f t="shared" si="48"/>
        <v>36</v>
      </c>
      <c r="AE359" s="115">
        <f t="shared" si="41"/>
        <v>36</v>
      </c>
      <c r="AF359" s="115">
        <f t="shared" si="42"/>
        <v>36</v>
      </c>
      <c r="AG359" s="115">
        <v>32</v>
      </c>
      <c r="AH359" s="115"/>
      <c r="AI359" s="114" t="b">
        <f t="shared" si="49"/>
        <v>1</v>
      </c>
      <c r="AJ359" s="116">
        <f t="shared" si="47"/>
        <v>0</v>
      </c>
      <c r="AK359" s="94"/>
      <c r="AL359" s="94"/>
      <c r="AM359" s="94"/>
      <c r="AN359" s="94"/>
      <c r="AO359" s="94"/>
      <c r="AP359" s="94"/>
      <c r="AQ359" s="94"/>
      <c r="AR359" s="94"/>
      <c r="AS359" s="94"/>
      <c r="AT359" s="94"/>
      <c r="AU359" s="94"/>
      <c r="AV359" s="94"/>
      <c r="AW359" s="94"/>
      <c r="AX359" s="94"/>
      <c r="AY359" s="94"/>
      <c r="AZ359" s="94"/>
      <c r="BA359" s="94"/>
      <c r="BB359" s="94"/>
      <c r="BC359" s="94"/>
    </row>
    <row r="360" spans="25:55" s="141" customFormat="1" x14ac:dyDescent="0.25">
      <c r="Y360" s="109">
        <v>285</v>
      </c>
      <c r="Z360" s="115">
        <f t="shared" si="44"/>
        <v>36</v>
      </c>
      <c r="AA360" s="115">
        <f t="shared" si="45"/>
        <v>36</v>
      </c>
      <c r="AB360" s="115">
        <f t="shared" si="46"/>
        <v>36</v>
      </c>
      <c r="AC360" s="115">
        <f t="shared" si="43"/>
        <v>36</v>
      </c>
      <c r="AD360" s="115">
        <f t="shared" si="48"/>
        <v>36</v>
      </c>
      <c r="AE360" s="115">
        <f t="shared" si="41"/>
        <v>36</v>
      </c>
      <c r="AF360" s="115">
        <f t="shared" si="42"/>
        <v>36</v>
      </c>
      <c r="AG360" s="115">
        <v>33</v>
      </c>
      <c r="AH360" s="115"/>
      <c r="AI360" s="114" t="b">
        <f t="shared" si="49"/>
        <v>1</v>
      </c>
      <c r="AJ360" s="116">
        <f t="shared" si="47"/>
        <v>0</v>
      </c>
      <c r="AK360" s="94"/>
      <c r="AL360" s="94"/>
      <c r="AM360" s="94"/>
      <c r="AN360" s="94"/>
      <c r="AO360" s="94"/>
      <c r="AP360" s="94"/>
      <c r="AQ360" s="94"/>
      <c r="AR360" s="94"/>
      <c r="AS360" s="94"/>
      <c r="AT360" s="94"/>
      <c r="AU360" s="94"/>
      <c r="AV360" s="94"/>
      <c r="AW360" s="94"/>
      <c r="AX360" s="94"/>
      <c r="AY360" s="94"/>
      <c r="AZ360" s="94"/>
      <c r="BA360" s="94"/>
      <c r="BB360" s="94"/>
      <c r="BC360" s="94"/>
    </row>
    <row r="361" spans="25:55" s="141" customFormat="1" x14ac:dyDescent="0.25">
      <c r="Y361" s="109">
        <v>286</v>
      </c>
      <c r="Z361" s="115">
        <f t="shared" si="44"/>
        <v>36</v>
      </c>
      <c r="AA361" s="115">
        <f t="shared" si="45"/>
        <v>36</v>
      </c>
      <c r="AB361" s="115">
        <f t="shared" si="46"/>
        <v>36</v>
      </c>
      <c r="AC361" s="115">
        <f t="shared" si="43"/>
        <v>36</v>
      </c>
      <c r="AD361" s="115">
        <f t="shared" si="48"/>
        <v>36</v>
      </c>
      <c r="AE361" s="115">
        <f t="shared" si="41"/>
        <v>36</v>
      </c>
      <c r="AF361" s="115">
        <f t="shared" si="42"/>
        <v>36</v>
      </c>
      <c r="AG361" s="115">
        <v>34</v>
      </c>
      <c r="AH361" s="115"/>
      <c r="AI361" s="114" t="b">
        <f t="shared" si="49"/>
        <v>1</v>
      </c>
      <c r="AJ361" s="116">
        <f t="shared" si="47"/>
        <v>0</v>
      </c>
      <c r="AK361" s="94"/>
      <c r="AL361" s="94"/>
      <c r="AM361" s="94"/>
      <c r="AN361" s="94"/>
      <c r="AO361" s="94"/>
      <c r="AP361" s="94"/>
      <c r="AQ361" s="94"/>
      <c r="AR361" s="94"/>
      <c r="AS361" s="94"/>
      <c r="AT361" s="94"/>
      <c r="AU361" s="94"/>
      <c r="AV361" s="94"/>
      <c r="AW361" s="94"/>
      <c r="AX361" s="94"/>
      <c r="AY361" s="94"/>
      <c r="AZ361" s="94"/>
      <c r="BA361" s="94"/>
      <c r="BB361" s="94"/>
      <c r="BC361" s="94"/>
    </row>
    <row r="362" spans="25:55" s="141" customFormat="1" x14ac:dyDescent="0.25">
      <c r="Y362" s="109">
        <v>287</v>
      </c>
      <c r="Z362" s="115">
        <f t="shared" si="44"/>
        <v>36</v>
      </c>
      <c r="AA362" s="115">
        <f t="shared" si="45"/>
        <v>36</v>
      </c>
      <c r="AB362" s="115">
        <f t="shared" si="46"/>
        <v>36</v>
      </c>
      <c r="AC362" s="115">
        <f t="shared" si="43"/>
        <v>36</v>
      </c>
      <c r="AD362" s="115">
        <f t="shared" si="48"/>
        <v>36</v>
      </c>
      <c r="AE362" s="115">
        <f t="shared" si="41"/>
        <v>36</v>
      </c>
      <c r="AF362" s="115">
        <f t="shared" si="42"/>
        <v>36</v>
      </c>
      <c r="AG362" s="115">
        <v>35</v>
      </c>
      <c r="AH362" s="115"/>
      <c r="AI362" s="114" t="b">
        <f t="shared" si="49"/>
        <v>1</v>
      </c>
      <c r="AJ362" s="116">
        <f t="shared" si="47"/>
        <v>0</v>
      </c>
      <c r="AK362" s="94"/>
      <c r="AL362" s="94"/>
      <c r="AM362" s="94"/>
      <c r="AN362" s="94"/>
      <c r="AO362" s="94"/>
      <c r="AP362" s="94"/>
      <c r="AQ362" s="94"/>
      <c r="AR362" s="94"/>
      <c r="AS362" s="94"/>
      <c r="AT362" s="94"/>
      <c r="AU362" s="94"/>
      <c r="AV362" s="94"/>
      <c r="AW362" s="94"/>
      <c r="AX362" s="94"/>
      <c r="AY362" s="94"/>
      <c r="AZ362" s="94"/>
      <c r="BA362" s="94"/>
      <c r="BB362" s="94"/>
      <c r="BC362" s="94"/>
    </row>
    <row r="363" spans="25:55" s="141" customFormat="1" x14ac:dyDescent="0.25">
      <c r="Y363" s="109">
        <v>288</v>
      </c>
      <c r="Z363" s="115">
        <f t="shared" si="44"/>
        <v>36</v>
      </c>
      <c r="AA363" s="115">
        <f t="shared" si="45"/>
        <v>36</v>
      </c>
      <c r="AB363" s="115">
        <f t="shared" si="46"/>
        <v>36</v>
      </c>
      <c r="AC363" s="115">
        <f t="shared" si="43"/>
        <v>36</v>
      </c>
      <c r="AD363" s="115">
        <f t="shared" si="48"/>
        <v>36</v>
      </c>
      <c r="AE363" s="115">
        <f t="shared" si="41"/>
        <v>36</v>
      </c>
      <c r="AF363" s="115">
        <f t="shared" si="42"/>
        <v>36</v>
      </c>
      <c r="AG363" s="115">
        <v>36</v>
      </c>
      <c r="AH363" s="115"/>
      <c r="AI363" s="114" t="b">
        <f t="shared" si="49"/>
        <v>1</v>
      </c>
      <c r="AJ363" s="116">
        <f t="shared" si="47"/>
        <v>0</v>
      </c>
      <c r="AK363" s="94"/>
      <c r="AL363" s="94"/>
      <c r="AM363" s="94"/>
      <c r="AN363" s="94"/>
      <c r="AO363" s="94"/>
      <c r="AP363" s="94"/>
      <c r="AQ363" s="94"/>
      <c r="AR363" s="94"/>
      <c r="AS363" s="94"/>
      <c r="AT363" s="94"/>
      <c r="AU363" s="94"/>
      <c r="AV363" s="94"/>
      <c r="AW363" s="94"/>
      <c r="AX363" s="94"/>
      <c r="AY363" s="94"/>
      <c r="AZ363" s="94"/>
      <c r="BA363" s="94"/>
      <c r="BB363" s="94"/>
      <c r="BC363" s="94"/>
    </row>
    <row r="364" spans="25:55" s="141" customFormat="1" x14ac:dyDescent="0.25">
      <c r="Y364" s="109">
        <v>289</v>
      </c>
      <c r="Z364" s="115">
        <f t="shared" si="44"/>
        <v>36</v>
      </c>
      <c r="AA364" s="115">
        <f t="shared" si="45"/>
        <v>36</v>
      </c>
      <c r="AB364" s="115">
        <f t="shared" si="46"/>
        <v>36</v>
      </c>
      <c r="AC364" s="115">
        <f t="shared" si="43"/>
        <v>36</v>
      </c>
      <c r="AD364" s="115">
        <f t="shared" si="48"/>
        <v>36</v>
      </c>
      <c r="AE364" s="115">
        <f t="shared" si="41"/>
        <v>36</v>
      </c>
      <c r="AF364" s="115">
        <f t="shared" si="42"/>
        <v>36</v>
      </c>
      <c r="AG364" s="115">
        <v>37</v>
      </c>
      <c r="AH364" s="115"/>
      <c r="AI364" s="114" t="b">
        <f t="shared" si="49"/>
        <v>1</v>
      </c>
      <c r="AJ364" s="116">
        <f t="shared" si="47"/>
        <v>0</v>
      </c>
      <c r="AK364" s="94"/>
      <c r="AL364" s="94"/>
      <c r="AM364" s="94"/>
      <c r="AN364" s="94"/>
      <c r="AO364" s="94"/>
      <c r="AP364" s="94"/>
      <c r="AQ364" s="94"/>
      <c r="AR364" s="94"/>
      <c r="AS364" s="94"/>
      <c r="AT364" s="94"/>
      <c r="AU364" s="94"/>
      <c r="AV364" s="94"/>
      <c r="AW364" s="94"/>
      <c r="AX364" s="94"/>
      <c r="AY364" s="94"/>
      <c r="AZ364" s="94"/>
      <c r="BA364" s="94"/>
      <c r="BB364" s="94"/>
      <c r="BC364" s="94"/>
    </row>
    <row r="365" spans="25:55" s="141" customFormat="1" x14ac:dyDescent="0.25">
      <c r="Y365" s="109">
        <v>290</v>
      </c>
      <c r="Z365" s="115">
        <f t="shared" si="44"/>
        <v>36</v>
      </c>
      <c r="AA365" s="115">
        <f t="shared" si="45"/>
        <v>36</v>
      </c>
      <c r="AB365" s="115">
        <f t="shared" si="46"/>
        <v>36</v>
      </c>
      <c r="AC365" s="115">
        <f t="shared" si="43"/>
        <v>36</v>
      </c>
      <c r="AD365" s="115">
        <f t="shared" si="48"/>
        <v>36</v>
      </c>
      <c r="AE365" s="115">
        <f t="shared" si="41"/>
        <v>36</v>
      </c>
      <c r="AF365" s="115">
        <f t="shared" si="42"/>
        <v>36</v>
      </c>
      <c r="AG365" s="115">
        <v>38</v>
      </c>
      <c r="AH365" s="115"/>
      <c r="AI365" s="114" t="b">
        <f t="shared" si="49"/>
        <v>1</v>
      </c>
      <c r="AJ365" s="116">
        <f t="shared" si="47"/>
        <v>0</v>
      </c>
      <c r="AK365" s="94"/>
      <c r="AL365" s="94"/>
      <c r="AM365" s="94"/>
      <c r="AN365" s="94"/>
      <c r="AO365" s="94"/>
      <c r="AP365" s="94"/>
      <c r="AQ365" s="94"/>
      <c r="AR365" s="94"/>
      <c r="AS365" s="94"/>
      <c r="AT365" s="94"/>
      <c r="AU365" s="94"/>
      <c r="AV365" s="94"/>
      <c r="AW365" s="94"/>
      <c r="AX365" s="94"/>
      <c r="AY365" s="94"/>
      <c r="AZ365" s="94"/>
      <c r="BA365" s="94"/>
      <c r="BB365" s="94"/>
      <c r="BC365" s="94"/>
    </row>
    <row r="366" spans="25:55" s="141" customFormat="1" x14ac:dyDescent="0.25">
      <c r="Y366" s="109">
        <v>291</v>
      </c>
      <c r="Z366" s="115">
        <f t="shared" si="44"/>
        <v>36</v>
      </c>
      <c r="AA366" s="115">
        <f t="shared" si="45"/>
        <v>36</v>
      </c>
      <c r="AB366" s="115">
        <f t="shared" si="46"/>
        <v>36</v>
      </c>
      <c r="AC366" s="115">
        <f t="shared" si="43"/>
        <v>36</v>
      </c>
      <c r="AD366" s="115">
        <f t="shared" si="48"/>
        <v>36</v>
      </c>
      <c r="AE366" s="115">
        <f t="shared" si="41"/>
        <v>36</v>
      </c>
      <c r="AF366" s="115">
        <f t="shared" si="42"/>
        <v>36</v>
      </c>
      <c r="AG366" s="115">
        <v>39</v>
      </c>
      <c r="AH366" s="115"/>
      <c r="AI366" s="114" t="b">
        <f t="shared" si="49"/>
        <v>1</v>
      </c>
      <c r="AJ366" s="116">
        <f t="shared" si="47"/>
        <v>0</v>
      </c>
      <c r="AK366" s="94"/>
      <c r="AL366" s="94"/>
      <c r="AM366" s="94"/>
      <c r="AN366" s="94"/>
      <c r="AO366" s="94"/>
      <c r="AP366" s="94"/>
      <c r="AQ366" s="94"/>
      <c r="AR366" s="94"/>
      <c r="AS366" s="94"/>
      <c r="AT366" s="94"/>
      <c r="AU366" s="94"/>
      <c r="AV366" s="94"/>
      <c r="AW366" s="94"/>
      <c r="AX366" s="94"/>
      <c r="AY366" s="94"/>
      <c r="AZ366" s="94"/>
      <c r="BA366" s="94"/>
      <c r="BB366" s="94"/>
      <c r="BC366" s="94"/>
    </row>
    <row r="367" spans="25:55" s="141" customFormat="1" x14ac:dyDescent="0.25">
      <c r="Y367" s="109">
        <v>292</v>
      </c>
      <c r="Z367" s="115">
        <f t="shared" si="44"/>
        <v>37</v>
      </c>
      <c r="AA367" s="115">
        <f t="shared" si="45"/>
        <v>37</v>
      </c>
      <c r="AB367" s="115">
        <f t="shared" si="46"/>
        <v>37</v>
      </c>
      <c r="AC367" s="115">
        <f t="shared" si="43"/>
        <v>37</v>
      </c>
      <c r="AD367" s="115">
        <f t="shared" si="48"/>
        <v>37</v>
      </c>
      <c r="AE367" s="115">
        <f t="shared" si="41"/>
        <v>37</v>
      </c>
      <c r="AF367" s="115">
        <f t="shared" si="42"/>
        <v>37</v>
      </c>
      <c r="AG367" s="115">
        <v>33</v>
      </c>
      <c r="AH367" s="115"/>
      <c r="AI367" s="114" t="b">
        <f t="shared" si="49"/>
        <v>1</v>
      </c>
      <c r="AJ367" s="116">
        <f t="shared" si="47"/>
        <v>0</v>
      </c>
      <c r="AK367" s="94"/>
      <c r="AL367" s="94"/>
      <c r="AM367" s="94"/>
      <c r="AN367" s="94"/>
      <c r="AO367" s="94"/>
      <c r="AP367" s="94"/>
      <c r="AQ367" s="94"/>
      <c r="AR367" s="94"/>
      <c r="AS367" s="94"/>
      <c r="AT367" s="94"/>
      <c r="AU367" s="94"/>
      <c r="AV367" s="94"/>
      <c r="AW367" s="94"/>
      <c r="AX367" s="94"/>
      <c r="AY367" s="94"/>
      <c r="AZ367" s="94"/>
      <c r="BA367" s="94"/>
      <c r="BB367" s="94"/>
      <c r="BC367" s="94"/>
    </row>
    <row r="368" spans="25:55" s="141" customFormat="1" x14ac:dyDescent="0.25">
      <c r="Y368" s="109">
        <v>293</v>
      </c>
      <c r="Z368" s="115">
        <f t="shared" si="44"/>
        <v>37</v>
      </c>
      <c r="AA368" s="115">
        <f t="shared" si="45"/>
        <v>37</v>
      </c>
      <c r="AB368" s="115">
        <f t="shared" si="46"/>
        <v>37</v>
      </c>
      <c r="AC368" s="115">
        <f t="shared" si="43"/>
        <v>37</v>
      </c>
      <c r="AD368" s="115">
        <f t="shared" si="48"/>
        <v>37</v>
      </c>
      <c r="AE368" s="115">
        <f t="shared" si="41"/>
        <v>37</v>
      </c>
      <c r="AF368" s="115">
        <f t="shared" si="42"/>
        <v>37</v>
      </c>
      <c r="AG368" s="115">
        <v>34</v>
      </c>
      <c r="AH368" s="115"/>
      <c r="AI368" s="114" t="b">
        <f t="shared" si="49"/>
        <v>1</v>
      </c>
      <c r="AJ368" s="116">
        <f t="shared" si="47"/>
        <v>0</v>
      </c>
      <c r="AK368" s="94"/>
      <c r="AL368" s="94"/>
      <c r="AM368" s="94"/>
      <c r="AN368" s="94"/>
      <c r="AO368" s="94"/>
      <c r="AP368" s="94"/>
      <c r="AQ368" s="94"/>
      <c r="AR368" s="94"/>
      <c r="AS368" s="94"/>
      <c r="AT368" s="94"/>
      <c r="AU368" s="94"/>
      <c r="AV368" s="94"/>
      <c r="AW368" s="94"/>
      <c r="AX368" s="94"/>
      <c r="AY368" s="94"/>
      <c r="AZ368" s="94"/>
      <c r="BA368" s="94"/>
      <c r="BB368" s="94"/>
      <c r="BC368" s="94"/>
    </row>
    <row r="369" spans="25:55" s="141" customFormat="1" x14ac:dyDescent="0.25">
      <c r="Y369" s="109">
        <v>294</v>
      </c>
      <c r="Z369" s="115">
        <f t="shared" si="44"/>
        <v>37</v>
      </c>
      <c r="AA369" s="115">
        <f t="shared" si="45"/>
        <v>37</v>
      </c>
      <c r="AB369" s="115">
        <f t="shared" si="46"/>
        <v>37</v>
      </c>
      <c r="AC369" s="115">
        <f t="shared" si="43"/>
        <v>37</v>
      </c>
      <c r="AD369" s="115">
        <f t="shared" si="48"/>
        <v>37</v>
      </c>
      <c r="AE369" s="115">
        <f t="shared" si="41"/>
        <v>37</v>
      </c>
      <c r="AF369" s="115">
        <f t="shared" si="42"/>
        <v>37</v>
      </c>
      <c r="AG369" s="115">
        <v>35</v>
      </c>
      <c r="AH369" s="115"/>
      <c r="AI369" s="114" t="b">
        <f t="shared" si="49"/>
        <v>1</v>
      </c>
      <c r="AJ369" s="116">
        <f t="shared" si="47"/>
        <v>0</v>
      </c>
      <c r="AK369" s="94"/>
      <c r="AL369" s="94"/>
      <c r="AM369" s="94"/>
      <c r="AN369" s="94"/>
      <c r="AO369" s="94"/>
      <c r="AP369" s="94"/>
      <c r="AQ369" s="94"/>
      <c r="AR369" s="94"/>
      <c r="AS369" s="94"/>
      <c r="AT369" s="94"/>
      <c r="AU369" s="94"/>
      <c r="AV369" s="94"/>
      <c r="AW369" s="94"/>
      <c r="AX369" s="94"/>
      <c r="AY369" s="94"/>
      <c r="AZ369" s="94"/>
      <c r="BA369" s="94"/>
      <c r="BB369" s="94"/>
      <c r="BC369" s="94"/>
    </row>
    <row r="370" spans="25:55" s="141" customFormat="1" x14ac:dyDescent="0.25">
      <c r="Y370" s="109">
        <v>295</v>
      </c>
      <c r="Z370" s="115">
        <f t="shared" si="44"/>
        <v>37</v>
      </c>
      <c r="AA370" s="115">
        <f t="shared" si="45"/>
        <v>37</v>
      </c>
      <c r="AB370" s="115">
        <f t="shared" si="46"/>
        <v>37</v>
      </c>
      <c r="AC370" s="115">
        <f t="shared" si="43"/>
        <v>37</v>
      </c>
      <c r="AD370" s="115">
        <f t="shared" si="48"/>
        <v>37</v>
      </c>
      <c r="AE370" s="115">
        <f t="shared" si="41"/>
        <v>37</v>
      </c>
      <c r="AF370" s="115">
        <f t="shared" si="42"/>
        <v>37</v>
      </c>
      <c r="AG370" s="115">
        <v>36</v>
      </c>
      <c r="AH370" s="115"/>
      <c r="AI370" s="114" t="b">
        <f t="shared" si="49"/>
        <v>1</v>
      </c>
      <c r="AJ370" s="116">
        <f t="shared" si="47"/>
        <v>0</v>
      </c>
      <c r="AK370" s="94"/>
      <c r="AL370" s="94"/>
      <c r="AM370" s="94"/>
      <c r="AN370" s="94"/>
      <c r="AO370" s="94"/>
      <c r="AP370" s="94"/>
      <c r="AQ370" s="94"/>
      <c r="AR370" s="94"/>
      <c r="AS370" s="94"/>
      <c r="AT370" s="94"/>
      <c r="AU370" s="94"/>
      <c r="AV370" s="94"/>
      <c r="AW370" s="94"/>
      <c r="AX370" s="94"/>
      <c r="AY370" s="94"/>
      <c r="AZ370" s="94"/>
      <c r="BA370" s="94"/>
      <c r="BB370" s="94"/>
      <c r="BC370" s="94"/>
    </row>
    <row r="371" spans="25:55" s="141" customFormat="1" x14ac:dyDescent="0.25">
      <c r="Y371" s="109">
        <v>296</v>
      </c>
      <c r="Z371" s="115">
        <f t="shared" si="44"/>
        <v>37</v>
      </c>
      <c r="AA371" s="115">
        <f t="shared" si="45"/>
        <v>37</v>
      </c>
      <c r="AB371" s="115">
        <f t="shared" si="46"/>
        <v>37</v>
      </c>
      <c r="AC371" s="115">
        <f t="shared" si="43"/>
        <v>37</v>
      </c>
      <c r="AD371" s="115">
        <f t="shared" si="48"/>
        <v>37</v>
      </c>
      <c r="AE371" s="115">
        <f t="shared" si="41"/>
        <v>37</v>
      </c>
      <c r="AF371" s="115">
        <f t="shared" si="42"/>
        <v>37</v>
      </c>
      <c r="AG371" s="115">
        <v>37</v>
      </c>
      <c r="AH371" s="115"/>
      <c r="AI371" s="114" t="b">
        <f t="shared" si="49"/>
        <v>1</v>
      </c>
      <c r="AJ371" s="116">
        <f t="shared" si="47"/>
        <v>0</v>
      </c>
      <c r="AK371" s="94"/>
      <c r="AL371" s="94"/>
      <c r="AM371" s="94"/>
      <c r="AN371" s="94"/>
      <c r="AO371" s="94"/>
      <c r="AP371" s="94"/>
      <c r="AQ371" s="94"/>
      <c r="AR371" s="94"/>
      <c r="AS371" s="94"/>
      <c r="AT371" s="94"/>
      <c r="AU371" s="94"/>
      <c r="AV371" s="94"/>
      <c r="AW371" s="94"/>
      <c r="AX371" s="94"/>
      <c r="AY371" s="94"/>
      <c r="AZ371" s="94"/>
      <c r="BA371" s="94"/>
      <c r="BB371" s="94"/>
      <c r="BC371" s="94"/>
    </row>
    <row r="372" spans="25:55" s="141" customFormat="1" x14ac:dyDescent="0.25">
      <c r="Y372" s="109">
        <v>297</v>
      </c>
      <c r="Z372" s="115">
        <f t="shared" si="44"/>
        <v>37</v>
      </c>
      <c r="AA372" s="115">
        <f t="shared" si="45"/>
        <v>37</v>
      </c>
      <c r="AB372" s="115">
        <f t="shared" si="46"/>
        <v>37</v>
      </c>
      <c r="AC372" s="115">
        <f t="shared" si="43"/>
        <v>37</v>
      </c>
      <c r="AD372" s="115">
        <f t="shared" si="48"/>
        <v>37</v>
      </c>
      <c r="AE372" s="115">
        <f t="shared" si="41"/>
        <v>37</v>
      </c>
      <c r="AF372" s="115">
        <f t="shared" si="42"/>
        <v>37</v>
      </c>
      <c r="AG372" s="115">
        <v>38</v>
      </c>
      <c r="AH372" s="115"/>
      <c r="AI372" s="114" t="b">
        <f t="shared" si="49"/>
        <v>1</v>
      </c>
      <c r="AJ372" s="116">
        <f t="shared" si="47"/>
        <v>0</v>
      </c>
      <c r="AK372" s="94"/>
      <c r="AL372" s="94"/>
      <c r="AM372" s="94"/>
      <c r="AN372" s="94"/>
      <c r="AO372" s="94"/>
      <c r="AP372" s="94"/>
      <c r="AQ372" s="94"/>
      <c r="AR372" s="94"/>
      <c r="AS372" s="94"/>
      <c r="AT372" s="94"/>
      <c r="AU372" s="94"/>
      <c r="AV372" s="94"/>
      <c r="AW372" s="94"/>
      <c r="AX372" s="94"/>
      <c r="AY372" s="94"/>
      <c r="AZ372" s="94"/>
      <c r="BA372" s="94"/>
      <c r="BB372" s="94"/>
      <c r="BC372" s="94"/>
    </row>
    <row r="373" spans="25:55" s="141" customFormat="1" x14ac:dyDescent="0.25">
      <c r="Y373" s="109">
        <v>298</v>
      </c>
      <c r="Z373" s="115">
        <f t="shared" si="44"/>
        <v>37</v>
      </c>
      <c r="AA373" s="115">
        <f t="shared" si="45"/>
        <v>37</v>
      </c>
      <c r="AB373" s="115">
        <f t="shared" si="46"/>
        <v>37</v>
      </c>
      <c r="AC373" s="115">
        <f t="shared" si="43"/>
        <v>37</v>
      </c>
      <c r="AD373" s="115">
        <f t="shared" si="48"/>
        <v>37</v>
      </c>
      <c r="AE373" s="115">
        <f t="shared" si="41"/>
        <v>37</v>
      </c>
      <c r="AF373" s="115">
        <f t="shared" si="42"/>
        <v>37</v>
      </c>
      <c r="AG373" s="115">
        <v>39</v>
      </c>
      <c r="AH373" s="115"/>
      <c r="AI373" s="114" t="b">
        <f t="shared" si="49"/>
        <v>1</v>
      </c>
      <c r="AJ373" s="116">
        <f t="shared" si="47"/>
        <v>0</v>
      </c>
      <c r="AK373" s="94"/>
      <c r="AL373" s="94"/>
      <c r="AM373" s="94"/>
      <c r="AN373" s="94"/>
      <c r="AO373" s="94"/>
      <c r="AP373" s="94"/>
      <c r="AQ373" s="94"/>
      <c r="AR373" s="94"/>
      <c r="AS373" s="94"/>
      <c r="AT373" s="94"/>
      <c r="AU373" s="94"/>
      <c r="AV373" s="94"/>
      <c r="AW373" s="94"/>
      <c r="AX373" s="94"/>
      <c r="AY373" s="94"/>
      <c r="AZ373" s="94"/>
      <c r="BA373" s="94"/>
      <c r="BB373" s="94"/>
      <c r="BC373" s="94"/>
    </row>
    <row r="374" spans="25:55" s="141" customFormat="1" x14ac:dyDescent="0.25">
      <c r="Y374" s="109">
        <v>299</v>
      </c>
      <c r="Z374" s="115">
        <f t="shared" si="44"/>
        <v>37</v>
      </c>
      <c r="AA374" s="115">
        <f t="shared" si="45"/>
        <v>37</v>
      </c>
      <c r="AB374" s="115">
        <f t="shared" si="46"/>
        <v>37</v>
      </c>
      <c r="AC374" s="115">
        <f t="shared" si="43"/>
        <v>37</v>
      </c>
      <c r="AD374" s="115">
        <f t="shared" si="48"/>
        <v>37</v>
      </c>
      <c r="AE374" s="115">
        <f t="shared" si="41"/>
        <v>37</v>
      </c>
      <c r="AF374" s="115">
        <f t="shared" si="42"/>
        <v>37</v>
      </c>
      <c r="AG374" s="115">
        <v>40</v>
      </c>
      <c r="AH374" s="115"/>
      <c r="AI374" s="114" t="b">
        <f t="shared" si="49"/>
        <v>1</v>
      </c>
      <c r="AJ374" s="116">
        <f t="shared" si="47"/>
        <v>0</v>
      </c>
      <c r="AK374" s="94"/>
      <c r="AL374" s="94"/>
      <c r="AM374" s="94"/>
      <c r="AN374" s="94"/>
      <c r="AO374" s="94"/>
      <c r="AP374" s="94"/>
      <c r="AQ374" s="94"/>
      <c r="AR374" s="94"/>
      <c r="AS374" s="94"/>
      <c r="AT374" s="94"/>
      <c r="AU374" s="94"/>
      <c r="AV374" s="94"/>
      <c r="AW374" s="94"/>
      <c r="AX374" s="94"/>
      <c r="AY374" s="94"/>
      <c r="AZ374" s="94"/>
      <c r="BA374" s="94"/>
      <c r="BB374" s="94"/>
      <c r="BC374" s="94"/>
    </row>
    <row r="375" spans="25:55" s="142" customFormat="1" x14ac:dyDescent="0.25">
      <c r="Y375" s="112">
        <v>300</v>
      </c>
      <c r="Z375" s="115">
        <f t="shared" si="44"/>
        <v>38</v>
      </c>
      <c r="AA375" s="115">
        <f t="shared" si="45"/>
        <v>38</v>
      </c>
      <c r="AB375" s="115">
        <f t="shared" si="46"/>
        <v>38</v>
      </c>
      <c r="AC375" s="115">
        <f t="shared" si="43"/>
        <v>38</v>
      </c>
      <c r="AD375" s="115">
        <f t="shared" si="48"/>
        <v>38</v>
      </c>
      <c r="AE375" s="115">
        <f t="shared" ref="AE375:AE406" si="50">ROUND($Y375/AG$75,0)</f>
        <v>38</v>
      </c>
      <c r="AF375" s="115">
        <f t="shared" ref="AF375:AF406" si="51">ROUND($Y375/AG$75,0)</f>
        <v>38</v>
      </c>
      <c r="AG375" s="115">
        <v>34</v>
      </c>
      <c r="AH375" s="115"/>
      <c r="AI375" s="114" t="b">
        <f t="shared" si="49"/>
        <v>1</v>
      </c>
      <c r="AJ375" s="116">
        <f t="shared" si="47"/>
        <v>0</v>
      </c>
      <c r="AK375" s="118"/>
      <c r="AL375" s="118"/>
      <c r="AM375" s="118"/>
      <c r="AN375" s="118"/>
      <c r="AO375" s="118"/>
      <c r="AP375" s="118"/>
      <c r="AQ375" s="118"/>
      <c r="AR375" s="118"/>
      <c r="AS375" s="118"/>
      <c r="AT375" s="118"/>
      <c r="AU375" s="118"/>
      <c r="AV375" s="118"/>
      <c r="AW375" s="118"/>
      <c r="AX375" s="118"/>
      <c r="AY375" s="118"/>
      <c r="AZ375" s="118"/>
      <c r="BA375" s="118"/>
      <c r="BB375" s="118"/>
      <c r="BC375" s="118"/>
    </row>
    <row r="376" spans="25:55" s="141" customFormat="1" x14ac:dyDescent="0.25">
      <c r="Y376" s="109">
        <v>301</v>
      </c>
      <c r="Z376" s="115">
        <f t="shared" si="44"/>
        <v>38</v>
      </c>
      <c r="AA376" s="115">
        <f t="shared" si="45"/>
        <v>38</v>
      </c>
      <c r="AB376" s="115">
        <f t="shared" si="46"/>
        <v>38</v>
      </c>
      <c r="AC376" s="115">
        <f t="shared" ref="AC376:AC407" si="52">ROUND($Y376/AG$75,0)</f>
        <v>38</v>
      </c>
      <c r="AD376" s="115">
        <f t="shared" si="48"/>
        <v>38</v>
      </c>
      <c r="AE376" s="115">
        <f t="shared" si="50"/>
        <v>38</v>
      </c>
      <c r="AF376" s="115">
        <f t="shared" si="51"/>
        <v>38</v>
      </c>
      <c r="AG376" s="115">
        <v>35</v>
      </c>
      <c r="AH376" s="115"/>
      <c r="AI376" s="114" t="b">
        <f t="shared" si="49"/>
        <v>1</v>
      </c>
      <c r="AJ376" s="116">
        <f t="shared" si="47"/>
        <v>0</v>
      </c>
      <c r="AK376" s="94"/>
      <c r="AL376" s="94"/>
      <c r="AM376" s="94"/>
      <c r="AN376" s="94"/>
      <c r="AO376" s="94"/>
      <c r="AP376" s="94"/>
      <c r="AQ376" s="94"/>
      <c r="AR376" s="94"/>
      <c r="AS376" s="94"/>
      <c r="AT376" s="94"/>
      <c r="AU376" s="94"/>
      <c r="AV376" s="94"/>
      <c r="AW376" s="94"/>
      <c r="AX376" s="94"/>
      <c r="AY376" s="94"/>
      <c r="AZ376" s="94"/>
      <c r="BA376" s="94"/>
      <c r="BB376" s="94"/>
      <c r="BC376" s="94"/>
    </row>
    <row r="377" spans="25:55" s="141" customFormat="1" x14ac:dyDescent="0.25">
      <c r="Y377" s="109">
        <v>302</v>
      </c>
      <c r="Z377" s="115">
        <f t="shared" ref="Z377:Z408" si="53">ROUND(Y377/AG$75,0)</f>
        <v>38</v>
      </c>
      <c r="AA377" s="115">
        <f t="shared" ref="AA377:AA408" si="54">ROUND(Y377/AG$75,0)</f>
        <v>38</v>
      </c>
      <c r="AB377" s="115">
        <f t="shared" ref="AB377:AB408" si="55">ROUND($Y377/AG$75,0)</f>
        <v>38</v>
      </c>
      <c r="AC377" s="115">
        <f t="shared" si="52"/>
        <v>38</v>
      </c>
      <c r="AD377" s="115">
        <f t="shared" si="48"/>
        <v>38</v>
      </c>
      <c r="AE377" s="115">
        <f t="shared" si="50"/>
        <v>38</v>
      </c>
      <c r="AF377" s="115">
        <f t="shared" si="51"/>
        <v>38</v>
      </c>
      <c r="AG377" s="115">
        <v>36</v>
      </c>
      <c r="AH377" s="115"/>
      <c r="AI377" s="114" t="b">
        <f t="shared" si="49"/>
        <v>1</v>
      </c>
      <c r="AJ377" s="116">
        <f t="shared" si="47"/>
        <v>0</v>
      </c>
      <c r="AK377" s="94"/>
      <c r="AL377" s="94"/>
      <c r="AM377" s="94"/>
      <c r="AN377" s="94"/>
      <c r="AO377" s="94"/>
      <c r="AP377" s="94"/>
      <c r="AQ377" s="94"/>
      <c r="AR377" s="94"/>
      <c r="AS377" s="94"/>
      <c r="AT377" s="94"/>
      <c r="AU377" s="94"/>
      <c r="AV377" s="94"/>
      <c r="AW377" s="94"/>
      <c r="AX377" s="94"/>
      <c r="AY377" s="94"/>
      <c r="AZ377" s="94"/>
      <c r="BA377" s="94"/>
      <c r="BB377" s="94"/>
      <c r="BC377" s="94"/>
    </row>
    <row r="378" spans="25:55" s="141" customFormat="1" x14ac:dyDescent="0.25">
      <c r="Y378" s="109">
        <v>303</v>
      </c>
      <c r="Z378" s="115">
        <f t="shared" si="53"/>
        <v>38</v>
      </c>
      <c r="AA378" s="115">
        <f t="shared" si="54"/>
        <v>38</v>
      </c>
      <c r="AB378" s="115">
        <f t="shared" si="55"/>
        <v>38</v>
      </c>
      <c r="AC378" s="115">
        <f t="shared" si="52"/>
        <v>38</v>
      </c>
      <c r="AD378" s="115">
        <f t="shared" si="48"/>
        <v>38</v>
      </c>
      <c r="AE378" s="115">
        <f t="shared" si="50"/>
        <v>38</v>
      </c>
      <c r="AF378" s="115">
        <f t="shared" si="51"/>
        <v>38</v>
      </c>
      <c r="AG378" s="115">
        <v>37</v>
      </c>
      <c r="AH378" s="115"/>
      <c r="AI378" s="114" t="b">
        <f t="shared" si="49"/>
        <v>1</v>
      </c>
      <c r="AJ378" s="116">
        <f t="shared" si="47"/>
        <v>0</v>
      </c>
      <c r="AK378" s="94"/>
      <c r="AL378" s="94"/>
      <c r="AM378" s="94"/>
      <c r="AN378" s="94"/>
      <c r="AO378" s="94"/>
      <c r="AP378" s="94"/>
      <c r="AQ378" s="94"/>
      <c r="AR378" s="94"/>
      <c r="AS378" s="94"/>
      <c r="AT378" s="94"/>
      <c r="AU378" s="94"/>
      <c r="AV378" s="94"/>
      <c r="AW378" s="94"/>
      <c r="AX378" s="94"/>
      <c r="AY378" s="94"/>
      <c r="AZ378" s="94"/>
      <c r="BA378" s="94"/>
      <c r="BB378" s="94"/>
      <c r="BC378" s="94"/>
    </row>
    <row r="379" spans="25:55" s="141" customFormat="1" x14ac:dyDescent="0.25">
      <c r="Y379" s="109">
        <v>304</v>
      </c>
      <c r="Z379" s="115">
        <f t="shared" si="53"/>
        <v>38</v>
      </c>
      <c r="AA379" s="115">
        <f t="shared" si="54"/>
        <v>38</v>
      </c>
      <c r="AB379" s="115">
        <f t="shared" si="55"/>
        <v>38</v>
      </c>
      <c r="AC379" s="115">
        <f t="shared" si="52"/>
        <v>38</v>
      </c>
      <c r="AD379" s="115">
        <f t="shared" ref="AD379:AD410" si="56">ROUND($Y379/AG$75,0)</f>
        <v>38</v>
      </c>
      <c r="AE379" s="115">
        <f t="shared" si="50"/>
        <v>38</v>
      </c>
      <c r="AF379" s="115">
        <f t="shared" si="51"/>
        <v>38</v>
      </c>
      <c r="AG379" s="115">
        <v>38</v>
      </c>
      <c r="AH379" s="115"/>
      <c r="AI379" s="114" t="b">
        <f t="shared" si="49"/>
        <v>1</v>
      </c>
      <c r="AJ379" s="116">
        <f t="shared" si="47"/>
        <v>0</v>
      </c>
      <c r="AK379" s="94"/>
      <c r="AL379" s="94"/>
      <c r="AM379" s="94"/>
      <c r="AN379" s="94"/>
      <c r="AO379" s="94"/>
      <c r="AP379" s="94"/>
      <c r="AQ379" s="94"/>
      <c r="AR379" s="94"/>
      <c r="AS379" s="94"/>
      <c r="AT379" s="94"/>
      <c r="AU379" s="94"/>
      <c r="AV379" s="94"/>
      <c r="AW379" s="94"/>
      <c r="AX379" s="94"/>
      <c r="AY379" s="94"/>
      <c r="AZ379" s="94"/>
      <c r="BA379" s="94"/>
      <c r="BB379" s="94"/>
      <c r="BC379" s="94"/>
    </row>
    <row r="380" spans="25:55" s="141" customFormat="1" x14ac:dyDescent="0.25">
      <c r="Y380" s="109">
        <v>305</v>
      </c>
      <c r="Z380" s="115">
        <f t="shared" si="53"/>
        <v>38</v>
      </c>
      <c r="AA380" s="115">
        <f t="shared" si="54"/>
        <v>38</v>
      </c>
      <c r="AB380" s="115">
        <f t="shared" si="55"/>
        <v>38</v>
      </c>
      <c r="AC380" s="115">
        <f t="shared" si="52"/>
        <v>38</v>
      </c>
      <c r="AD380" s="115">
        <f t="shared" si="56"/>
        <v>38</v>
      </c>
      <c r="AE380" s="115">
        <f t="shared" si="50"/>
        <v>38</v>
      </c>
      <c r="AF380" s="115">
        <f t="shared" si="51"/>
        <v>38</v>
      </c>
      <c r="AG380" s="115">
        <v>39</v>
      </c>
      <c r="AH380" s="115"/>
      <c r="AI380" s="114" t="b">
        <f t="shared" si="49"/>
        <v>1</v>
      </c>
      <c r="AJ380" s="116">
        <f t="shared" si="47"/>
        <v>0</v>
      </c>
      <c r="AK380" s="94"/>
      <c r="AL380" s="94"/>
      <c r="AM380" s="94"/>
      <c r="AN380" s="94"/>
      <c r="AO380" s="94"/>
      <c r="AP380" s="94"/>
      <c r="AQ380" s="94"/>
      <c r="AR380" s="94"/>
      <c r="AS380" s="94"/>
      <c r="AT380" s="94"/>
      <c r="AU380" s="94"/>
      <c r="AV380" s="94"/>
      <c r="AW380" s="94"/>
      <c r="AX380" s="94"/>
      <c r="AY380" s="94"/>
      <c r="AZ380" s="94"/>
      <c r="BA380" s="94"/>
      <c r="BB380" s="94"/>
      <c r="BC380" s="94"/>
    </row>
    <row r="381" spans="25:55" s="141" customFormat="1" x14ac:dyDescent="0.25">
      <c r="Y381" s="109">
        <v>306</v>
      </c>
      <c r="Z381" s="115">
        <f t="shared" si="53"/>
        <v>38</v>
      </c>
      <c r="AA381" s="115">
        <f t="shared" si="54"/>
        <v>38</v>
      </c>
      <c r="AB381" s="115">
        <f t="shared" si="55"/>
        <v>38</v>
      </c>
      <c r="AC381" s="115">
        <f t="shared" si="52"/>
        <v>38</v>
      </c>
      <c r="AD381" s="115">
        <f t="shared" si="56"/>
        <v>38</v>
      </c>
      <c r="AE381" s="115">
        <f t="shared" si="50"/>
        <v>38</v>
      </c>
      <c r="AF381" s="115">
        <f t="shared" si="51"/>
        <v>38</v>
      </c>
      <c r="AG381" s="115">
        <v>40</v>
      </c>
      <c r="AH381" s="115"/>
      <c r="AI381" s="114" t="b">
        <f t="shared" si="49"/>
        <v>1</v>
      </c>
      <c r="AJ381" s="116">
        <f t="shared" si="47"/>
        <v>0</v>
      </c>
      <c r="AK381" s="94"/>
      <c r="AL381" s="94"/>
      <c r="AM381" s="94"/>
      <c r="AN381" s="94"/>
      <c r="AO381" s="94"/>
      <c r="AP381" s="94"/>
      <c r="AQ381" s="94"/>
      <c r="AR381" s="94"/>
      <c r="AS381" s="94"/>
      <c r="AT381" s="94"/>
      <c r="AU381" s="94"/>
      <c r="AV381" s="94"/>
      <c r="AW381" s="94"/>
      <c r="AX381" s="94"/>
      <c r="AY381" s="94"/>
      <c r="AZ381" s="94"/>
      <c r="BA381" s="94"/>
      <c r="BB381" s="94"/>
      <c r="BC381" s="94"/>
    </row>
    <row r="382" spans="25:55" s="141" customFormat="1" x14ac:dyDescent="0.25">
      <c r="Y382" s="109">
        <v>307</v>
      </c>
      <c r="Z382" s="115">
        <f t="shared" si="53"/>
        <v>38</v>
      </c>
      <c r="AA382" s="115">
        <f t="shared" si="54"/>
        <v>38</v>
      </c>
      <c r="AB382" s="115">
        <f t="shared" si="55"/>
        <v>38</v>
      </c>
      <c r="AC382" s="115">
        <f t="shared" si="52"/>
        <v>38</v>
      </c>
      <c r="AD382" s="115">
        <f t="shared" si="56"/>
        <v>38</v>
      </c>
      <c r="AE382" s="115">
        <f t="shared" si="50"/>
        <v>38</v>
      </c>
      <c r="AF382" s="115">
        <f t="shared" si="51"/>
        <v>38</v>
      </c>
      <c r="AG382" s="115">
        <v>41</v>
      </c>
      <c r="AH382" s="115"/>
      <c r="AI382" s="114" t="b">
        <f t="shared" si="49"/>
        <v>1</v>
      </c>
      <c r="AJ382" s="116">
        <f t="shared" si="47"/>
        <v>0</v>
      </c>
      <c r="AK382" s="94"/>
      <c r="AL382" s="94"/>
      <c r="AM382" s="94"/>
      <c r="AN382" s="94"/>
      <c r="AO382" s="94"/>
      <c r="AP382" s="94"/>
      <c r="AQ382" s="94"/>
      <c r="AR382" s="94"/>
      <c r="AS382" s="94"/>
      <c r="AT382" s="94"/>
      <c r="AU382" s="94"/>
      <c r="AV382" s="94"/>
      <c r="AW382" s="94"/>
      <c r="AX382" s="94"/>
      <c r="AY382" s="94"/>
      <c r="AZ382" s="94"/>
      <c r="BA382" s="94"/>
      <c r="BB382" s="94"/>
      <c r="BC382" s="94"/>
    </row>
    <row r="383" spans="25:55" s="141" customFormat="1" x14ac:dyDescent="0.25">
      <c r="Y383" s="109">
        <v>308</v>
      </c>
      <c r="Z383" s="115">
        <f t="shared" si="53"/>
        <v>39</v>
      </c>
      <c r="AA383" s="115">
        <f t="shared" si="54"/>
        <v>39</v>
      </c>
      <c r="AB383" s="115">
        <f t="shared" si="55"/>
        <v>39</v>
      </c>
      <c r="AC383" s="115">
        <f t="shared" si="52"/>
        <v>39</v>
      </c>
      <c r="AD383" s="115">
        <f t="shared" si="56"/>
        <v>39</v>
      </c>
      <c r="AE383" s="115">
        <f t="shared" si="50"/>
        <v>39</v>
      </c>
      <c r="AF383" s="115">
        <f t="shared" si="51"/>
        <v>39</v>
      </c>
      <c r="AG383" s="115">
        <v>35</v>
      </c>
      <c r="AH383" s="115"/>
      <c r="AI383" s="114" t="b">
        <f t="shared" si="49"/>
        <v>1</v>
      </c>
      <c r="AJ383" s="116">
        <f t="shared" si="47"/>
        <v>0</v>
      </c>
      <c r="AK383" s="94"/>
      <c r="AL383" s="94"/>
      <c r="AM383" s="94"/>
      <c r="AN383" s="94"/>
      <c r="AO383" s="94"/>
      <c r="AP383" s="94"/>
      <c r="AQ383" s="94"/>
      <c r="AR383" s="94"/>
      <c r="AS383" s="94"/>
      <c r="AT383" s="94"/>
      <c r="AU383" s="94"/>
      <c r="AV383" s="94"/>
      <c r="AW383" s="94"/>
      <c r="AX383" s="94"/>
      <c r="AY383" s="94"/>
      <c r="AZ383" s="94"/>
      <c r="BA383" s="94"/>
      <c r="BB383" s="94"/>
      <c r="BC383" s="94"/>
    </row>
    <row r="384" spans="25:55" s="141" customFormat="1" x14ac:dyDescent="0.25">
      <c r="Y384" s="109">
        <v>309</v>
      </c>
      <c r="Z384" s="115">
        <f t="shared" si="53"/>
        <v>39</v>
      </c>
      <c r="AA384" s="115">
        <f t="shared" si="54"/>
        <v>39</v>
      </c>
      <c r="AB384" s="115">
        <f t="shared" si="55"/>
        <v>39</v>
      </c>
      <c r="AC384" s="115">
        <f t="shared" si="52"/>
        <v>39</v>
      </c>
      <c r="AD384" s="115">
        <f t="shared" si="56"/>
        <v>39</v>
      </c>
      <c r="AE384" s="115">
        <f t="shared" si="50"/>
        <v>39</v>
      </c>
      <c r="AF384" s="115">
        <f t="shared" si="51"/>
        <v>39</v>
      </c>
      <c r="AG384" s="115">
        <v>36</v>
      </c>
      <c r="AH384" s="115"/>
      <c r="AI384" s="114" t="b">
        <f t="shared" si="49"/>
        <v>1</v>
      </c>
      <c r="AJ384" s="116">
        <f t="shared" si="47"/>
        <v>0</v>
      </c>
      <c r="AK384" s="94"/>
      <c r="AL384" s="94"/>
      <c r="AM384" s="94"/>
      <c r="AN384" s="94"/>
      <c r="AO384" s="94"/>
      <c r="AP384" s="94"/>
      <c r="AQ384" s="94"/>
      <c r="AR384" s="94"/>
      <c r="AS384" s="94"/>
      <c r="AT384" s="94"/>
      <c r="AU384" s="94"/>
      <c r="AV384" s="94"/>
      <c r="AW384" s="94"/>
      <c r="AX384" s="94"/>
      <c r="AY384" s="94"/>
      <c r="AZ384" s="94"/>
      <c r="BA384" s="94"/>
      <c r="BB384" s="94"/>
      <c r="BC384" s="94"/>
    </row>
    <row r="385" spans="25:55" s="141" customFormat="1" x14ac:dyDescent="0.25">
      <c r="Y385" s="109">
        <v>310</v>
      </c>
      <c r="Z385" s="115">
        <f t="shared" si="53"/>
        <v>39</v>
      </c>
      <c r="AA385" s="115">
        <f t="shared" si="54"/>
        <v>39</v>
      </c>
      <c r="AB385" s="115">
        <f t="shared" si="55"/>
        <v>39</v>
      </c>
      <c r="AC385" s="115">
        <f t="shared" si="52"/>
        <v>39</v>
      </c>
      <c r="AD385" s="115">
        <f t="shared" si="56"/>
        <v>39</v>
      </c>
      <c r="AE385" s="115">
        <f t="shared" si="50"/>
        <v>39</v>
      </c>
      <c r="AF385" s="115">
        <f t="shared" si="51"/>
        <v>39</v>
      </c>
      <c r="AG385" s="115">
        <v>37</v>
      </c>
      <c r="AH385" s="115"/>
      <c r="AI385" s="114" t="b">
        <f t="shared" si="49"/>
        <v>1</v>
      </c>
      <c r="AJ385" s="116">
        <f t="shared" si="47"/>
        <v>0</v>
      </c>
      <c r="AK385" s="94"/>
      <c r="AL385" s="94"/>
      <c r="AM385" s="94"/>
      <c r="AN385" s="94"/>
      <c r="AO385" s="94"/>
      <c r="AP385" s="94"/>
      <c r="AQ385" s="94"/>
      <c r="AR385" s="94"/>
      <c r="AS385" s="94"/>
      <c r="AT385" s="94"/>
      <c r="AU385" s="94"/>
      <c r="AV385" s="94"/>
      <c r="AW385" s="94"/>
      <c r="AX385" s="94"/>
      <c r="AY385" s="94"/>
      <c r="AZ385" s="94"/>
      <c r="BA385" s="94"/>
      <c r="BB385" s="94"/>
      <c r="BC385" s="94"/>
    </row>
    <row r="386" spans="25:55" s="141" customFormat="1" x14ac:dyDescent="0.25">
      <c r="Y386" s="109">
        <v>311</v>
      </c>
      <c r="Z386" s="115">
        <f t="shared" si="53"/>
        <v>39</v>
      </c>
      <c r="AA386" s="115">
        <f t="shared" si="54"/>
        <v>39</v>
      </c>
      <c r="AB386" s="115">
        <f t="shared" si="55"/>
        <v>39</v>
      </c>
      <c r="AC386" s="115">
        <f t="shared" si="52"/>
        <v>39</v>
      </c>
      <c r="AD386" s="115">
        <f t="shared" si="56"/>
        <v>39</v>
      </c>
      <c r="AE386" s="115">
        <f t="shared" si="50"/>
        <v>39</v>
      </c>
      <c r="AF386" s="115">
        <f t="shared" si="51"/>
        <v>39</v>
      </c>
      <c r="AG386" s="115">
        <v>38</v>
      </c>
      <c r="AH386" s="115"/>
      <c r="AI386" s="114" t="b">
        <f t="shared" si="49"/>
        <v>1</v>
      </c>
      <c r="AJ386" s="116">
        <f t="shared" si="47"/>
        <v>0</v>
      </c>
      <c r="AK386" s="94"/>
      <c r="AL386" s="94"/>
      <c r="AM386" s="94"/>
      <c r="AN386" s="94"/>
      <c r="AO386" s="94"/>
      <c r="AP386" s="94"/>
      <c r="AQ386" s="94"/>
      <c r="AR386" s="94"/>
      <c r="AS386" s="94"/>
      <c r="AT386" s="94"/>
      <c r="AU386" s="94"/>
      <c r="AV386" s="94"/>
      <c r="AW386" s="94"/>
      <c r="AX386" s="94"/>
      <c r="AY386" s="94"/>
      <c r="AZ386" s="94"/>
      <c r="BA386" s="94"/>
      <c r="BB386" s="94"/>
      <c r="BC386" s="94"/>
    </row>
    <row r="387" spans="25:55" s="141" customFormat="1" x14ac:dyDescent="0.25">
      <c r="Y387" s="109">
        <v>312</v>
      </c>
      <c r="Z387" s="115">
        <f t="shared" si="53"/>
        <v>39</v>
      </c>
      <c r="AA387" s="115">
        <f t="shared" si="54"/>
        <v>39</v>
      </c>
      <c r="AB387" s="115">
        <f t="shared" si="55"/>
        <v>39</v>
      </c>
      <c r="AC387" s="115">
        <f t="shared" si="52"/>
        <v>39</v>
      </c>
      <c r="AD387" s="115">
        <f t="shared" si="56"/>
        <v>39</v>
      </c>
      <c r="AE387" s="115">
        <f t="shared" si="50"/>
        <v>39</v>
      </c>
      <c r="AF387" s="115">
        <f t="shared" si="51"/>
        <v>39</v>
      </c>
      <c r="AG387" s="115">
        <v>39</v>
      </c>
      <c r="AH387" s="115"/>
      <c r="AI387" s="114" t="b">
        <f t="shared" si="49"/>
        <v>1</v>
      </c>
      <c r="AJ387" s="116">
        <f t="shared" si="47"/>
        <v>0</v>
      </c>
      <c r="AK387" s="94"/>
      <c r="AL387" s="94"/>
      <c r="AM387" s="94"/>
      <c r="AN387" s="94"/>
      <c r="AO387" s="94"/>
      <c r="AP387" s="94"/>
      <c r="AQ387" s="94"/>
      <c r="AR387" s="94"/>
      <c r="AS387" s="94"/>
      <c r="AT387" s="94"/>
      <c r="AU387" s="94"/>
      <c r="AV387" s="94"/>
      <c r="AW387" s="94"/>
      <c r="AX387" s="94"/>
      <c r="AY387" s="94"/>
      <c r="AZ387" s="94"/>
      <c r="BA387" s="94"/>
      <c r="BB387" s="94"/>
      <c r="BC387" s="94"/>
    </row>
    <row r="388" spans="25:55" s="141" customFormat="1" x14ac:dyDescent="0.25">
      <c r="Y388" s="109">
        <v>313</v>
      </c>
      <c r="Z388" s="115">
        <f t="shared" si="53"/>
        <v>39</v>
      </c>
      <c r="AA388" s="115">
        <f t="shared" si="54"/>
        <v>39</v>
      </c>
      <c r="AB388" s="115">
        <f t="shared" si="55"/>
        <v>39</v>
      </c>
      <c r="AC388" s="115">
        <f t="shared" si="52"/>
        <v>39</v>
      </c>
      <c r="AD388" s="115">
        <f t="shared" si="56"/>
        <v>39</v>
      </c>
      <c r="AE388" s="115">
        <f t="shared" si="50"/>
        <v>39</v>
      </c>
      <c r="AF388" s="115">
        <f t="shared" si="51"/>
        <v>39</v>
      </c>
      <c r="AG388" s="115">
        <v>40</v>
      </c>
      <c r="AH388" s="115"/>
      <c r="AI388" s="114" t="b">
        <f t="shared" si="49"/>
        <v>1</v>
      </c>
      <c r="AJ388" s="116">
        <f t="shared" si="47"/>
        <v>0</v>
      </c>
      <c r="AK388" s="94"/>
      <c r="AL388" s="94"/>
      <c r="AM388" s="94"/>
      <c r="AN388" s="94"/>
      <c r="AO388" s="94"/>
      <c r="AP388" s="94"/>
      <c r="AQ388" s="94"/>
      <c r="AR388" s="94"/>
      <c r="AS388" s="94"/>
      <c r="AT388" s="94"/>
      <c r="AU388" s="94"/>
      <c r="AV388" s="94"/>
      <c r="AW388" s="94"/>
      <c r="AX388" s="94"/>
      <c r="AY388" s="94"/>
      <c r="AZ388" s="94"/>
      <c r="BA388" s="94"/>
      <c r="BB388" s="94"/>
      <c r="BC388" s="94"/>
    </row>
    <row r="389" spans="25:55" s="141" customFormat="1" x14ac:dyDescent="0.25">
      <c r="Y389" s="109">
        <v>314</v>
      </c>
      <c r="Z389" s="115">
        <f t="shared" si="53"/>
        <v>39</v>
      </c>
      <c r="AA389" s="115">
        <f t="shared" si="54"/>
        <v>39</v>
      </c>
      <c r="AB389" s="115">
        <f t="shared" si="55"/>
        <v>39</v>
      </c>
      <c r="AC389" s="115">
        <f t="shared" si="52"/>
        <v>39</v>
      </c>
      <c r="AD389" s="115">
        <f t="shared" si="56"/>
        <v>39</v>
      </c>
      <c r="AE389" s="115">
        <f t="shared" si="50"/>
        <v>39</v>
      </c>
      <c r="AF389" s="115">
        <f t="shared" si="51"/>
        <v>39</v>
      </c>
      <c r="AG389" s="115">
        <v>41</v>
      </c>
      <c r="AH389" s="115"/>
      <c r="AI389" s="114" t="b">
        <f t="shared" si="49"/>
        <v>1</v>
      </c>
      <c r="AJ389" s="116">
        <f t="shared" si="47"/>
        <v>0</v>
      </c>
      <c r="AK389" s="94"/>
      <c r="AL389" s="94"/>
      <c r="AM389" s="94"/>
      <c r="AN389" s="94"/>
      <c r="AO389" s="94"/>
      <c r="AP389" s="94"/>
      <c r="AQ389" s="94"/>
      <c r="AR389" s="94"/>
      <c r="AS389" s="94"/>
      <c r="AT389" s="94"/>
      <c r="AU389" s="94"/>
      <c r="AV389" s="94"/>
      <c r="AW389" s="94"/>
      <c r="AX389" s="94"/>
      <c r="AY389" s="94"/>
      <c r="AZ389" s="94"/>
      <c r="BA389" s="94"/>
      <c r="BB389" s="94"/>
      <c r="BC389" s="94"/>
    </row>
    <row r="390" spans="25:55" s="141" customFormat="1" x14ac:dyDescent="0.25">
      <c r="Y390" s="109">
        <v>315</v>
      </c>
      <c r="Z390" s="115">
        <f t="shared" si="53"/>
        <v>39</v>
      </c>
      <c r="AA390" s="115">
        <f t="shared" si="54"/>
        <v>39</v>
      </c>
      <c r="AB390" s="115">
        <f t="shared" si="55"/>
        <v>39</v>
      </c>
      <c r="AC390" s="115">
        <f t="shared" si="52"/>
        <v>39</v>
      </c>
      <c r="AD390" s="115">
        <f t="shared" si="56"/>
        <v>39</v>
      </c>
      <c r="AE390" s="115">
        <f t="shared" si="50"/>
        <v>39</v>
      </c>
      <c r="AF390" s="115">
        <f t="shared" si="51"/>
        <v>39</v>
      </c>
      <c r="AG390" s="115">
        <v>42</v>
      </c>
      <c r="AH390" s="115"/>
      <c r="AI390" s="114" t="b">
        <f t="shared" si="49"/>
        <v>1</v>
      </c>
      <c r="AJ390" s="116">
        <f t="shared" si="47"/>
        <v>0</v>
      </c>
      <c r="AK390" s="94"/>
      <c r="AL390" s="94"/>
      <c r="AM390" s="94"/>
      <c r="AN390" s="94"/>
      <c r="AO390" s="94"/>
      <c r="AP390" s="94"/>
      <c r="AQ390" s="94"/>
      <c r="AR390" s="94"/>
      <c r="AS390" s="94"/>
      <c r="AT390" s="94"/>
      <c r="AU390" s="94"/>
      <c r="AV390" s="94"/>
      <c r="AW390" s="94"/>
      <c r="AX390" s="94"/>
      <c r="AY390" s="94"/>
      <c r="AZ390" s="94"/>
      <c r="BA390" s="94"/>
      <c r="BB390" s="94"/>
      <c r="BC390" s="94"/>
    </row>
    <row r="391" spans="25:55" s="141" customFormat="1" x14ac:dyDescent="0.25">
      <c r="Y391" s="109">
        <v>316</v>
      </c>
      <c r="Z391" s="115">
        <f t="shared" si="53"/>
        <v>40</v>
      </c>
      <c r="AA391" s="115">
        <f t="shared" si="54"/>
        <v>40</v>
      </c>
      <c r="AB391" s="115">
        <f t="shared" si="55"/>
        <v>40</v>
      </c>
      <c r="AC391" s="115">
        <f t="shared" si="52"/>
        <v>40</v>
      </c>
      <c r="AD391" s="115">
        <f t="shared" si="56"/>
        <v>40</v>
      </c>
      <c r="AE391" s="115">
        <f t="shared" si="50"/>
        <v>40</v>
      </c>
      <c r="AF391" s="115">
        <f t="shared" si="51"/>
        <v>40</v>
      </c>
      <c r="AG391" s="115">
        <v>36</v>
      </c>
      <c r="AH391" s="115"/>
      <c r="AI391" s="114" t="b">
        <f t="shared" si="49"/>
        <v>1</v>
      </c>
      <c r="AJ391" s="116">
        <f t="shared" si="47"/>
        <v>0</v>
      </c>
      <c r="AK391" s="94"/>
      <c r="AL391" s="94"/>
      <c r="AM391" s="94"/>
      <c r="AN391" s="94"/>
      <c r="AO391" s="94"/>
      <c r="AP391" s="94"/>
      <c r="AQ391" s="94"/>
      <c r="AR391" s="94"/>
      <c r="AS391" s="94"/>
      <c r="AT391" s="94"/>
      <c r="AU391" s="94"/>
      <c r="AV391" s="94"/>
      <c r="AW391" s="94"/>
      <c r="AX391" s="94"/>
      <c r="AY391" s="94"/>
      <c r="AZ391" s="94"/>
      <c r="BA391" s="94"/>
      <c r="BB391" s="94"/>
      <c r="BC391" s="94"/>
    </row>
    <row r="392" spans="25:55" s="141" customFormat="1" x14ac:dyDescent="0.25">
      <c r="Y392" s="109">
        <v>317</v>
      </c>
      <c r="Z392" s="115">
        <f t="shared" si="53"/>
        <v>40</v>
      </c>
      <c r="AA392" s="115">
        <f t="shared" si="54"/>
        <v>40</v>
      </c>
      <c r="AB392" s="115">
        <f t="shared" si="55"/>
        <v>40</v>
      </c>
      <c r="AC392" s="115">
        <f t="shared" si="52"/>
        <v>40</v>
      </c>
      <c r="AD392" s="115">
        <f t="shared" si="56"/>
        <v>40</v>
      </c>
      <c r="AE392" s="115">
        <f t="shared" si="50"/>
        <v>40</v>
      </c>
      <c r="AF392" s="115">
        <f t="shared" si="51"/>
        <v>40</v>
      </c>
      <c r="AG392" s="115">
        <v>37</v>
      </c>
      <c r="AH392" s="115"/>
      <c r="AI392" s="114" t="b">
        <f t="shared" si="49"/>
        <v>1</v>
      </c>
      <c r="AJ392" s="116">
        <f t="shared" si="47"/>
        <v>0</v>
      </c>
      <c r="AK392" s="94"/>
      <c r="AL392" s="94"/>
      <c r="AM392" s="94"/>
      <c r="AN392" s="94"/>
      <c r="AO392" s="94"/>
      <c r="AP392" s="94"/>
      <c r="AQ392" s="94"/>
      <c r="AR392" s="94"/>
      <c r="AS392" s="94"/>
      <c r="AT392" s="94"/>
      <c r="AU392" s="94"/>
      <c r="AV392" s="94"/>
      <c r="AW392" s="94"/>
      <c r="AX392" s="94"/>
      <c r="AY392" s="94"/>
      <c r="AZ392" s="94"/>
      <c r="BA392" s="94"/>
      <c r="BB392" s="94"/>
      <c r="BC392" s="94"/>
    </row>
    <row r="393" spans="25:55" s="141" customFormat="1" x14ac:dyDescent="0.25">
      <c r="Y393" s="109">
        <v>318</v>
      </c>
      <c r="Z393" s="115">
        <f t="shared" si="53"/>
        <v>40</v>
      </c>
      <c r="AA393" s="115">
        <f t="shared" si="54"/>
        <v>40</v>
      </c>
      <c r="AB393" s="115">
        <f t="shared" si="55"/>
        <v>40</v>
      </c>
      <c r="AC393" s="115">
        <f t="shared" si="52"/>
        <v>40</v>
      </c>
      <c r="AD393" s="115">
        <f t="shared" si="56"/>
        <v>40</v>
      </c>
      <c r="AE393" s="115">
        <f t="shared" si="50"/>
        <v>40</v>
      </c>
      <c r="AF393" s="115">
        <f t="shared" si="51"/>
        <v>40</v>
      </c>
      <c r="AG393" s="115">
        <v>38</v>
      </c>
      <c r="AH393" s="115"/>
      <c r="AI393" s="114" t="b">
        <f t="shared" si="49"/>
        <v>1</v>
      </c>
      <c r="AJ393" s="116">
        <f t="shared" si="47"/>
        <v>0</v>
      </c>
      <c r="AK393" s="94"/>
      <c r="AL393" s="94"/>
      <c r="AM393" s="94"/>
      <c r="AN393" s="94"/>
      <c r="AO393" s="94"/>
      <c r="AP393" s="94"/>
      <c r="AQ393" s="94"/>
      <c r="AR393" s="94"/>
      <c r="AS393" s="94"/>
      <c r="AT393" s="94"/>
      <c r="AU393" s="94"/>
      <c r="AV393" s="94"/>
      <c r="AW393" s="94"/>
      <c r="AX393" s="94"/>
      <c r="AY393" s="94"/>
      <c r="AZ393" s="94"/>
      <c r="BA393" s="94"/>
      <c r="BB393" s="94"/>
      <c r="BC393" s="94"/>
    </row>
    <row r="394" spans="25:55" s="141" customFormat="1" x14ac:dyDescent="0.25">
      <c r="Y394" s="109">
        <v>319</v>
      </c>
      <c r="Z394" s="115">
        <f t="shared" si="53"/>
        <v>40</v>
      </c>
      <c r="AA394" s="115">
        <f t="shared" si="54"/>
        <v>40</v>
      </c>
      <c r="AB394" s="115">
        <f t="shared" si="55"/>
        <v>40</v>
      </c>
      <c r="AC394" s="115">
        <f t="shared" si="52"/>
        <v>40</v>
      </c>
      <c r="AD394" s="115">
        <f t="shared" si="56"/>
        <v>40</v>
      </c>
      <c r="AE394" s="115">
        <f t="shared" si="50"/>
        <v>40</v>
      </c>
      <c r="AF394" s="115">
        <f t="shared" si="51"/>
        <v>40</v>
      </c>
      <c r="AG394" s="115">
        <v>39</v>
      </c>
      <c r="AH394" s="115"/>
      <c r="AI394" s="114" t="b">
        <f t="shared" si="49"/>
        <v>1</v>
      </c>
      <c r="AJ394" s="116">
        <f t="shared" si="47"/>
        <v>0</v>
      </c>
      <c r="AK394" s="94"/>
      <c r="AL394" s="94"/>
      <c r="AM394" s="94"/>
      <c r="AN394" s="94"/>
      <c r="AO394" s="94"/>
      <c r="AP394" s="94"/>
      <c r="AQ394" s="94"/>
      <c r="AR394" s="94"/>
      <c r="AS394" s="94"/>
      <c r="AT394" s="94"/>
      <c r="AU394" s="94"/>
      <c r="AV394" s="94"/>
      <c r="AW394" s="94"/>
      <c r="AX394" s="94"/>
      <c r="AY394" s="94"/>
      <c r="AZ394" s="94"/>
      <c r="BA394" s="94"/>
      <c r="BB394" s="94"/>
      <c r="BC394" s="94"/>
    </row>
    <row r="395" spans="25:55" s="141" customFormat="1" x14ac:dyDescent="0.25">
      <c r="Y395" s="109">
        <v>320</v>
      </c>
      <c r="Z395" s="115">
        <f t="shared" si="53"/>
        <v>40</v>
      </c>
      <c r="AA395" s="115">
        <f t="shared" si="54"/>
        <v>40</v>
      </c>
      <c r="AB395" s="115">
        <f t="shared" si="55"/>
        <v>40</v>
      </c>
      <c r="AC395" s="115">
        <f t="shared" si="52"/>
        <v>40</v>
      </c>
      <c r="AD395" s="115">
        <f t="shared" si="56"/>
        <v>40</v>
      </c>
      <c r="AE395" s="115">
        <f t="shared" si="50"/>
        <v>40</v>
      </c>
      <c r="AF395" s="115">
        <f t="shared" si="51"/>
        <v>40</v>
      </c>
      <c r="AG395" s="115">
        <v>40</v>
      </c>
      <c r="AH395" s="115"/>
      <c r="AI395" s="114" t="b">
        <f t="shared" si="49"/>
        <v>1</v>
      </c>
      <c r="AJ395" s="116">
        <f t="shared" si="47"/>
        <v>0</v>
      </c>
      <c r="AK395" s="94"/>
      <c r="AL395" s="94"/>
      <c r="AM395" s="94"/>
      <c r="AN395" s="94"/>
      <c r="AO395" s="94"/>
      <c r="AP395" s="94"/>
      <c r="AQ395" s="94"/>
      <c r="AR395" s="94"/>
      <c r="AS395" s="94"/>
      <c r="AT395" s="94"/>
      <c r="AU395" s="94"/>
      <c r="AV395" s="94"/>
      <c r="AW395" s="94"/>
      <c r="AX395" s="94"/>
      <c r="AY395" s="94"/>
      <c r="AZ395" s="94"/>
      <c r="BA395" s="94"/>
      <c r="BB395" s="94"/>
      <c r="BC395" s="94"/>
    </row>
    <row r="396" spans="25:55" s="141" customFormat="1" x14ac:dyDescent="0.25">
      <c r="Y396" s="109">
        <v>321</v>
      </c>
      <c r="Z396" s="115">
        <f t="shared" si="53"/>
        <v>40</v>
      </c>
      <c r="AA396" s="115">
        <f t="shared" si="54"/>
        <v>40</v>
      </c>
      <c r="AB396" s="115">
        <f t="shared" si="55"/>
        <v>40</v>
      </c>
      <c r="AC396" s="115">
        <f t="shared" si="52"/>
        <v>40</v>
      </c>
      <c r="AD396" s="115">
        <f t="shared" si="56"/>
        <v>40</v>
      </c>
      <c r="AE396" s="115">
        <f t="shared" si="50"/>
        <v>40</v>
      </c>
      <c r="AF396" s="115">
        <f t="shared" si="51"/>
        <v>40</v>
      </c>
      <c r="AG396" s="115">
        <v>41</v>
      </c>
      <c r="AH396" s="115"/>
      <c r="AI396" s="114" t="b">
        <f t="shared" si="49"/>
        <v>1</v>
      </c>
      <c r="AJ396" s="116">
        <f t="shared" si="47"/>
        <v>0</v>
      </c>
      <c r="AK396" s="94"/>
      <c r="AL396" s="94"/>
      <c r="AM396" s="94"/>
      <c r="AN396" s="94"/>
      <c r="AO396" s="94"/>
      <c r="AP396" s="94"/>
      <c r="AQ396" s="94"/>
      <c r="AR396" s="94"/>
      <c r="AS396" s="94"/>
      <c r="AT396" s="94"/>
      <c r="AU396" s="94"/>
      <c r="AV396" s="94"/>
      <c r="AW396" s="94"/>
      <c r="AX396" s="94"/>
      <c r="AY396" s="94"/>
      <c r="AZ396" s="94"/>
      <c r="BA396" s="94"/>
      <c r="BB396" s="94"/>
      <c r="BC396" s="94"/>
    </row>
    <row r="397" spans="25:55" s="141" customFormat="1" x14ac:dyDescent="0.25">
      <c r="Y397" s="109">
        <v>322</v>
      </c>
      <c r="Z397" s="115">
        <f t="shared" si="53"/>
        <v>40</v>
      </c>
      <c r="AA397" s="115">
        <f t="shared" si="54"/>
        <v>40</v>
      </c>
      <c r="AB397" s="115">
        <f t="shared" si="55"/>
        <v>40</v>
      </c>
      <c r="AC397" s="115">
        <f t="shared" si="52"/>
        <v>40</v>
      </c>
      <c r="AD397" s="115">
        <f t="shared" si="56"/>
        <v>40</v>
      </c>
      <c r="AE397" s="115">
        <f t="shared" si="50"/>
        <v>40</v>
      </c>
      <c r="AF397" s="115">
        <f t="shared" si="51"/>
        <v>40</v>
      </c>
      <c r="AG397" s="115">
        <v>42</v>
      </c>
      <c r="AH397" s="115"/>
      <c r="AI397" s="114" t="b">
        <f t="shared" si="49"/>
        <v>1</v>
      </c>
      <c r="AJ397" s="116">
        <f t="shared" si="47"/>
        <v>0</v>
      </c>
      <c r="AK397" s="94"/>
      <c r="AL397" s="94"/>
      <c r="AM397" s="94"/>
      <c r="AN397" s="94"/>
      <c r="AO397" s="94"/>
      <c r="AP397" s="94"/>
      <c r="AQ397" s="94"/>
      <c r="AR397" s="94"/>
      <c r="AS397" s="94"/>
      <c r="AT397" s="94"/>
      <c r="AU397" s="94"/>
      <c r="AV397" s="94"/>
      <c r="AW397" s="94"/>
      <c r="AX397" s="94"/>
      <c r="AY397" s="94"/>
      <c r="AZ397" s="94"/>
      <c r="BA397" s="94"/>
      <c r="BB397" s="94"/>
      <c r="BC397" s="94"/>
    </row>
    <row r="398" spans="25:55" s="141" customFormat="1" x14ac:dyDescent="0.25">
      <c r="Y398" s="109">
        <v>323</v>
      </c>
      <c r="Z398" s="115">
        <f t="shared" si="53"/>
        <v>40</v>
      </c>
      <c r="AA398" s="115">
        <f t="shared" si="54"/>
        <v>40</v>
      </c>
      <c r="AB398" s="115">
        <f t="shared" si="55"/>
        <v>40</v>
      </c>
      <c r="AC398" s="115">
        <f t="shared" si="52"/>
        <v>40</v>
      </c>
      <c r="AD398" s="115">
        <f t="shared" si="56"/>
        <v>40</v>
      </c>
      <c r="AE398" s="115">
        <f t="shared" si="50"/>
        <v>40</v>
      </c>
      <c r="AF398" s="115">
        <f t="shared" si="51"/>
        <v>40</v>
      </c>
      <c r="AG398" s="115">
        <v>43</v>
      </c>
      <c r="AH398" s="115"/>
      <c r="AI398" s="114" t="b">
        <f t="shared" si="49"/>
        <v>1</v>
      </c>
      <c r="AJ398" s="116">
        <f t="shared" si="47"/>
        <v>0</v>
      </c>
      <c r="AK398" s="94"/>
      <c r="AL398" s="94"/>
      <c r="AM398" s="94"/>
      <c r="AN398" s="94"/>
      <c r="AO398" s="94"/>
      <c r="AP398" s="94"/>
      <c r="AQ398" s="94"/>
      <c r="AR398" s="94"/>
      <c r="AS398" s="94"/>
      <c r="AT398" s="94"/>
      <c r="AU398" s="94"/>
      <c r="AV398" s="94"/>
      <c r="AW398" s="94"/>
      <c r="AX398" s="94"/>
      <c r="AY398" s="94"/>
      <c r="AZ398" s="94"/>
      <c r="BA398" s="94"/>
      <c r="BB398" s="94"/>
      <c r="BC398" s="94"/>
    </row>
    <row r="399" spans="25:55" s="141" customFormat="1" x14ac:dyDescent="0.25">
      <c r="Y399" s="109">
        <v>324</v>
      </c>
      <c r="Z399" s="115">
        <f t="shared" si="53"/>
        <v>41</v>
      </c>
      <c r="AA399" s="115">
        <f t="shared" si="54"/>
        <v>41</v>
      </c>
      <c r="AB399" s="115">
        <f t="shared" si="55"/>
        <v>41</v>
      </c>
      <c r="AC399" s="115">
        <f t="shared" si="52"/>
        <v>41</v>
      </c>
      <c r="AD399" s="115">
        <f t="shared" si="56"/>
        <v>41</v>
      </c>
      <c r="AE399" s="115">
        <f t="shared" si="50"/>
        <v>41</v>
      </c>
      <c r="AF399" s="115">
        <f t="shared" si="51"/>
        <v>41</v>
      </c>
      <c r="AG399" s="115">
        <v>37</v>
      </c>
      <c r="AH399" s="115"/>
      <c r="AI399" s="114" t="b">
        <f t="shared" si="49"/>
        <v>1</v>
      </c>
      <c r="AJ399" s="116">
        <f t="shared" si="47"/>
        <v>0</v>
      </c>
      <c r="AK399" s="94"/>
      <c r="AL399" s="94"/>
      <c r="AM399" s="94"/>
      <c r="AN399" s="94"/>
      <c r="AO399" s="94"/>
      <c r="AP399" s="94"/>
      <c r="AQ399" s="94"/>
      <c r="AR399" s="94"/>
      <c r="AS399" s="94"/>
      <c r="AT399" s="94"/>
      <c r="AU399" s="94"/>
      <c r="AV399" s="94"/>
      <c r="AW399" s="94"/>
      <c r="AX399" s="94"/>
      <c r="AY399" s="94"/>
      <c r="AZ399" s="94"/>
      <c r="BA399" s="94"/>
      <c r="BB399" s="94"/>
      <c r="BC399" s="94"/>
    </row>
    <row r="400" spans="25:55" s="141" customFormat="1" x14ac:dyDescent="0.25">
      <c r="Y400" s="109">
        <v>325</v>
      </c>
      <c r="Z400" s="115">
        <f t="shared" si="53"/>
        <v>41</v>
      </c>
      <c r="AA400" s="115">
        <f t="shared" si="54"/>
        <v>41</v>
      </c>
      <c r="AB400" s="115">
        <f t="shared" si="55"/>
        <v>41</v>
      </c>
      <c r="AC400" s="115">
        <f t="shared" si="52"/>
        <v>41</v>
      </c>
      <c r="AD400" s="115">
        <f t="shared" si="56"/>
        <v>41</v>
      </c>
      <c r="AE400" s="115">
        <f t="shared" si="50"/>
        <v>41</v>
      </c>
      <c r="AF400" s="115">
        <f t="shared" si="51"/>
        <v>41</v>
      </c>
      <c r="AG400" s="115">
        <v>38</v>
      </c>
      <c r="AH400" s="115"/>
      <c r="AI400" s="114" t="b">
        <f t="shared" si="49"/>
        <v>1</v>
      </c>
      <c r="AJ400" s="116">
        <f t="shared" si="47"/>
        <v>0</v>
      </c>
      <c r="AK400" s="94"/>
      <c r="AL400" s="94"/>
      <c r="AM400" s="94"/>
      <c r="AN400" s="94"/>
      <c r="AO400" s="94"/>
      <c r="AP400" s="94"/>
      <c r="AQ400" s="94"/>
      <c r="AR400" s="94"/>
      <c r="AS400" s="94"/>
      <c r="AT400" s="94"/>
      <c r="AU400" s="94"/>
      <c r="AV400" s="94"/>
      <c r="AW400" s="94"/>
      <c r="AX400" s="94"/>
      <c r="AY400" s="94"/>
      <c r="AZ400" s="94"/>
      <c r="BA400" s="94"/>
      <c r="BB400" s="94"/>
      <c r="BC400" s="94"/>
    </row>
    <row r="401" spans="25:55" s="141" customFormat="1" x14ac:dyDescent="0.25">
      <c r="Y401" s="109">
        <v>326</v>
      </c>
      <c r="Z401" s="115">
        <f t="shared" si="53"/>
        <v>41</v>
      </c>
      <c r="AA401" s="115">
        <f t="shared" si="54"/>
        <v>41</v>
      </c>
      <c r="AB401" s="115">
        <f t="shared" si="55"/>
        <v>41</v>
      </c>
      <c r="AC401" s="115">
        <f t="shared" si="52"/>
        <v>41</v>
      </c>
      <c r="AD401" s="115">
        <f t="shared" si="56"/>
        <v>41</v>
      </c>
      <c r="AE401" s="115">
        <f t="shared" si="50"/>
        <v>41</v>
      </c>
      <c r="AF401" s="115">
        <f t="shared" si="51"/>
        <v>41</v>
      </c>
      <c r="AG401" s="115">
        <v>39</v>
      </c>
      <c r="AH401" s="115"/>
      <c r="AI401" s="114" t="b">
        <f t="shared" si="49"/>
        <v>1</v>
      </c>
      <c r="AJ401" s="116">
        <f t="shared" si="47"/>
        <v>0</v>
      </c>
      <c r="AK401" s="94"/>
      <c r="AL401" s="94"/>
      <c r="AM401" s="94"/>
      <c r="AN401" s="94"/>
      <c r="AO401" s="94"/>
      <c r="AP401" s="94"/>
      <c r="AQ401" s="94"/>
      <c r="AR401" s="94"/>
      <c r="AS401" s="94"/>
      <c r="AT401" s="94"/>
      <c r="AU401" s="94"/>
      <c r="AV401" s="94"/>
      <c r="AW401" s="94"/>
      <c r="AX401" s="94"/>
      <c r="AY401" s="94"/>
      <c r="AZ401" s="94"/>
      <c r="BA401" s="94"/>
      <c r="BB401" s="94"/>
      <c r="BC401" s="94"/>
    </row>
    <row r="402" spans="25:55" s="141" customFormat="1" x14ac:dyDescent="0.25">
      <c r="Y402" s="109">
        <v>327</v>
      </c>
      <c r="Z402" s="115">
        <f t="shared" si="53"/>
        <v>41</v>
      </c>
      <c r="AA402" s="115">
        <f t="shared" si="54"/>
        <v>41</v>
      </c>
      <c r="AB402" s="115">
        <f t="shared" si="55"/>
        <v>41</v>
      </c>
      <c r="AC402" s="115">
        <f t="shared" si="52"/>
        <v>41</v>
      </c>
      <c r="AD402" s="115">
        <f t="shared" si="56"/>
        <v>41</v>
      </c>
      <c r="AE402" s="115">
        <f t="shared" si="50"/>
        <v>41</v>
      </c>
      <c r="AF402" s="115">
        <f t="shared" si="51"/>
        <v>41</v>
      </c>
      <c r="AG402" s="115">
        <v>40</v>
      </c>
      <c r="AH402" s="115"/>
      <c r="AI402" s="114" t="b">
        <f t="shared" si="49"/>
        <v>1</v>
      </c>
      <c r="AJ402" s="116">
        <f t="shared" si="47"/>
        <v>0</v>
      </c>
      <c r="AK402" s="94"/>
      <c r="AL402" s="94"/>
      <c r="AM402" s="94"/>
      <c r="AN402" s="94"/>
      <c r="AO402" s="94"/>
      <c r="AP402" s="94"/>
      <c r="AQ402" s="94"/>
      <c r="AR402" s="94"/>
      <c r="AS402" s="94"/>
      <c r="AT402" s="94"/>
      <c r="AU402" s="94"/>
      <c r="AV402" s="94"/>
      <c r="AW402" s="94"/>
      <c r="AX402" s="94"/>
      <c r="AY402" s="94"/>
      <c r="AZ402" s="94"/>
      <c r="BA402" s="94"/>
      <c r="BB402" s="94"/>
      <c r="BC402" s="94"/>
    </row>
    <row r="403" spans="25:55" s="141" customFormat="1" x14ac:dyDescent="0.25">
      <c r="Y403" s="109">
        <v>328</v>
      </c>
      <c r="Z403" s="115">
        <f t="shared" si="53"/>
        <v>41</v>
      </c>
      <c r="AA403" s="115">
        <f t="shared" si="54"/>
        <v>41</v>
      </c>
      <c r="AB403" s="115">
        <f t="shared" si="55"/>
        <v>41</v>
      </c>
      <c r="AC403" s="115">
        <f t="shared" si="52"/>
        <v>41</v>
      </c>
      <c r="AD403" s="115">
        <f t="shared" si="56"/>
        <v>41</v>
      </c>
      <c r="AE403" s="115">
        <f t="shared" si="50"/>
        <v>41</v>
      </c>
      <c r="AF403" s="115">
        <f t="shared" si="51"/>
        <v>41</v>
      </c>
      <c r="AG403" s="115">
        <v>41</v>
      </c>
      <c r="AH403" s="115"/>
      <c r="AI403" s="114" t="b">
        <f t="shared" si="49"/>
        <v>1</v>
      </c>
      <c r="AJ403" s="116">
        <f t="shared" si="47"/>
        <v>0</v>
      </c>
      <c r="AK403" s="94"/>
      <c r="AL403" s="94"/>
      <c r="AM403" s="94"/>
      <c r="AN403" s="94"/>
      <c r="AO403" s="94"/>
      <c r="AP403" s="94"/>
      <c r="AQ403" s="94"/>
      <c r="AR403" s="94"/>
      <c r="AS403" s="94"/>
      <c r="AT403" s="94"/>
      <c r="AU403" s="94"/>
      <c r="AV403" s="94"/>
      <c r="AW403" s="94"/>
      <c r="AX403" s="94"/>
      <c r="AY403" s="94"/>
      <c r="AZ403" s="94"/>
      <c r="BA403" s="94"/>
      <c r="BB403" s="94"/>
      <c r="BC403" s="94"/>
    </row>
    <row r="404" spans="25:55" s="141" customFormat="1" x14ac:dyDescent="0.25">
      <c r="Y404" s="109">
        <v>329</v>
      </c>
      <c r="Z404" s="115">
        <f t="shared" si="53"/>
        <v>41</v>
      </c>
      <c r="AA404" s="115">
        <f t="shared" si="54"/>
        <v>41</v>
      </c>
      <c r="AB404" s="115">
        <f t="shared" si="55"/>
        <v>41</v>
      </c>
      <c r="AC404" s="115">
        <f t="shared" si="52"/>
        <v>41</v>
      </c>
      <c r="AD404" s="115">
        <f t="shared" si="56"/>
        <v>41</v>
      </c>
      <c r="AE404" s="115">
        <f t="shared" si="50"/>
        <v>41</v>
      </c>
      <c r="AF404" s="115">
        <f t="shared" si="51"/>
        <v>41</v>
      </c>
      <c r="AG404" s="115">
        <v>42</v>
      </c>
      <c r="AH404" s="115"/>
      <c r="AI404" s="114" t="b">
        <f t="shared" si="49"/>
        <v>1</v>
      </c>
      <c r="AJ404" s="116">
        <f t="shared" si="47"/>
        <v>0</v>
      </c>
      <c r="AK404" s="94"/>
      <c r="AL404" s="94"/>
      <c r="AM404" s="94"/>
      <c r="AN404" s="94"/>
      <c r="AO404" s="94"/>
      <c r="AP404" s="94"/>
      <c r="AQ404" s="94"/>
      <c r="AR404" s="94"/>
      <c r="AS404" s="94"/>
      <c r="AT404" s="94"/>
      <c r="AU404" s="94"/>
      <c r="AV404" s="94"/>
      <c r="AW404" s="94"/>
      <c r="AX404" s="94"/>
      <c r="AY404" s="94"/>
      <c r="AZ404" s="94"/>
      <c r="BA404" s="94"/>
      <c r="BB404" s="94"/>
      <c r="BC404" s="94"/>
    </row>
    <row r="405" spans="25:55" s="141" customFormat="1" x14ac:dyDescent="0.25">
      <c r="Y405" s="109">
        <v>330</v>
      </c>
      <c r="Z405" s="115">
        <f t="shared" si="53"/>
        <v>41</v>
      </c>
      <c r="AA405" s="115">
        <f t="shared" si="54"/>
        <v>41</v>
      </c>
      <c r="AB405" s="115">
        <f t="shared" si="55"/>
        <v>41</v>
      </c>
      <c r="AC405" s="115">
        <f t="shared" si="52"/>
        <v>41</v>
      </c>
      <c r="AD405" s="115">
        <f t="shared" si="56"/>
        <v>41</v>
      </c>
      <c r="AE405" s="115">
        <f t="shared" si="50"/>
        <v>41</v>
      </c>
      <c r="AF405" s="115">
        <f t="shared" si="51"/>
        <v>41</v>
      </c>
      <c r="AG405" s="115">
        <v>43</v>
      </c>
      <c r="AH405" s="115"/>
      <c r="AI405" s="114" t="b">
        <f t="shared" si="49"/>
        <v>1</v>
      </c>
      <c r="AJ405" s="116">
        <f t="shared" si="47"/>
        <v>0</v>
      </c>
      <c r="AK405" s="94"/>
      <c r="AL405" s="94"/>
      <c r="AM405" s="94"/>
      <c r="AN405" s="94"/>
      <c r="AO405" s="94"/>
      <c r="AP405" s="94"/>
      <c r="AQ405" s="94"/>
      <c r="AR405" s="94"/>
      <c r="AS405" s="94"/>
      <c r="AT405" s="94"/>
      <c r="AU405" s="94"/>
      <c r="AV405" s="94"/>
      <c r="AW405" s="94"/>
      <c r="AX405" s="94"/>
      <c r="AY405" s="94"/>
      <c r="AZ405" s="94"/>
      <c r="BA405" s="94"/>
      <c r="BB405" s="94"/>
      <c r="BC405" s="94"/>
    </row>
    <row r="406" spans="25:55" s="141" customFormat="1" x14ac:dyDescent="0.25">
      <c r="Y406" s="109">
        <v>331</v>
      </c>
      <c r="Z406" s="115">
        <f t="shared" si="53"/>
        <v>41</v>
      </c>
      <c r="AA406" s="115">
        <f t="shared" si="54"/>
        <v>41</v>
      </c>
      <c r="AB406" s="115">
        <f t="shared" si="55"/>
        <v>41</v>
      </c>
      <c r="AC406" s="115">
        <f t="shared" si="52"/>
        <v>41</v>
      </c>
      <c r="AD406" s="115">
        <f t="shared" si="56"/>
        <v>41</v>
      </c>
      <c r="AE406" s="115">
        <f t="shared" si="50"/>
        <v>41</v>
      </c>
      <c r="AF406" s="115">
        <f t="shared" si="51"/>
        <v>41</v>
      </c>
      <c r="AG406" s="115">
        <v>44</v>
      </c>
      <c r="AH406" s="115"/>
      <c r="AI406" s="114" t="b">
        <f t="shared" si="49"/>
        <v>1</v>
      </c>
      <c r="AJ406" s="116">
        <f t="shared" si="47"/>
        <v>0</v>
      </c>
      <c r="AK406" s="94"/>
      <c r="AL406" s="94"/>
      <c r="AM406" s="94"/>
      <c r="AN406" s="94"/>
      <c r="AO406" s="94"/>
      <c r="AP406" s="94"/>
      <c r="AQ406" s="94"/>
      <c r="AR406" s="94"/>
      <c r="AS406" s="94"/>
      <c r="AT406" s="94"/>
      <c r="AU406" s="94"/>
      <c r="AV406" s="94"/>
      <c r="AW406" s="94"/>
      <c r="AX406" s="94"/>
      <c r="AY406" s="94"/>
      <c r="AZ406" s="94"/>
      <c r="BA406" s="94"/>
      <c r="BB406" s="94"/>
      <c r="BC406" s="94"/>
    </row>
    <row r="407" spans="25:55" s="141" customFormat="1" x14ac:dyDescent="0.25">
      <c r="Y407" s="109">
        <v>332</v>
      </c>
      <c r="Z407" s="115">
        <f t="shared" si="53"/>
        <v>42</v>
      </c>
      <c r="AA407" s="115">
        <f t="shared" si="54"/>
        <v>42</v>
      </c>
      <c r="AB407" s="115">
        <f t="shared" si="55"/>
        <v>42</v>
      </c>
      <c r="AC407" s="115">
        <f t="shared" si="52"/>
        <v>42</v>
      </c>
      <c r="AD407" s="115">
        <f t="shared" si="56"/>
        <v>42</v>
      </c>
      <c r="AE407" s="115">
        <f t="shared" ref="AE407:AE438" si="57">ROUND($Y407/AG$75,0)</f>
        <v>42</v>
      </c>
      <c r="AF407" s="115">
        <f t="shared" ref="AF407:AF438" si="58">ROUND($Y407/AG$75,0)</f>
        <v>42</v>
      </c>
      <c r="AG407" s="115">
        <v>38</v>
      </c>
      <c r="AH407" s="115"/>
      <c r="AI407" s="114" t="b">
        <f t="shared" si="49"/>
        <v>1</v>
      </c>
      <c r="AJ407" s="116">
        <f t="shared" si="47"/>
        <v>0</v>
      </c>
      <c r="AK407" s="94"/>
      <c r="AL407" s="94"/>
      <c r="AM407" s="94"/>
      <c r="AN407" s="94"/>
      <c r="AO407" s="94"/>
      <c r="AP407" s="94"/>
      <c r="AQ407" s="94"/>
      <c r="AR407" s="94"/>
      <c r="AS407" s="94"/>
      <c r="AT407" s="94"/>
      <c r="AU407" s="94"/>
      <c r="AV407" s="94"/>
      <c r="AW407" s="94"/>
      <c r="AX407" s="94"/>
      <c r="AY407" s="94"/>
      <c r="AZ407" s="94"/>
      <c r="BA407" s="94"/>
      <c r="BB407" s="94"/>
      <c r="BC407" s="94"/>
    </row>
    <row r="408" spans="25:55" s="141" customFormat="1" x14ac:dyDescent="0.25">
      <c r="Y408" s="109">
        <v>333</v>
      </c>
      <c r="Z408" s="115">
        <f t="shared" si="53"/>
        <v>42</v>
      </c>
      <c r="AA408" s="115">
        <f t="shared" si="54"/>
        <v>42</v>
      </c>
      <c r="AB408" s="115">
        <f t="shared" si="55"/>
        <v>42</v>
      </c>
      <c r="AC408" s="115">
        <f t="shared" ref="AC408:AC439" si="59">ROUND($Y408/AG$75,0)</f>
        <v>42</v>
      </c>
      <c r="AD408" s="115">
        <f t="shared" si="56"/>
        <v>42</v>
      </c>
      <c r="AE408" s="115">
        <f t="shared" si="57"/>
        <v>42</v>
      </c>
      <c r="AF408" s="115">
        <f t="shared" si="58"/>
        <v>42</v>
      </c>
      <c r="AG408" s="115">
        <v>39</v>
      </c>
      <c r="AH408" s="115"/>
      <c r="AI408" s="114" t="b">
        <f t="shared" si="49"/>
        <v>1</v>
      </c>
      <c r="AJ408" s="116">
        <f t="shared" si="47"/>
        <v>0</v>
      </c>
      <c r="AK408" s="94"/>
      <c r="AL408" s="94"/>
      <c r="AM408" s="94"/>
      <c r="AN408" s="94"/>
      <c r="AO408" s="94"/>
      <c r="AP408" s="94"/>
      <c r="AQ408" s="94"/>
      <c r="AR408" s="94"/>
      <c r="AS408" s="94"/>
      <c r="AT408" s="94"/>
      <c r="AU408" s="94"/>
      <c r="AV408" s="94"/>
      <c r="AW408" s="94"/>
      <c r="AX408" s="94"/>
      <c r="AY408" s="94"/>
      <c r="AZ408" s="94"/>
      <c r="BA408" s="94"/>
      <c r="BB408" s="94"/>
      <c r="BC408" s="94"/>
    </row>
    <row r="409" spans="25:55" s="141" customFormat="1" x14ac:dyDescent="0.25">
      <c r="Y409" s="109">
        <v>334</v>
      </c>
      <c r="Z409" s="115">
        <f t="shared" ref="Z409:Z440" si="60">ROUND(Y409/AG$75,0)</f>
        <v>42</v>
      </c>
      <c r="AA409" s="115">
        <f t="shared" ref="AA409:AA440" si="61">ROUND(Y409/AG$75,0)</f>
        <v>42</v>
      </c>
      <c r="AB409" s="115">
        <f t="shared" ref="AB409:AB440" si="62">ROUND($Y409/AG$75,0)</f>
        <v>42</v>
      </c>
      <c r="AC409" s="115">
        <f t="shared" si="59"/>
        <v>42</v>
      </c>
      <c r="AD409" s="115">
        <f t="shared" si="56"/>
        <v>42</v>
      </c>
      <c r="AE409" s="115">
        <f t="shared" si="57"/>
        <v>42</v>
      </c>
      <c r="AF409" s="115">
        <f t="shared" si="58"/>
        <v>42</v>
      </c>
      <c r="AG409" s="115">
        <v>40</v>
      </c>
      <c r="AH409" s="115"/>
      <c r="AI409" s="114" t="b">
        <f t="shared" si="49"/>
        <v>1</v>
      </c>
      <c r="AJ409" s="116">
        <f t="shared" si="47"/>
        <v>0</v>
      </c>
      <c r="AK409" s="94"/>
      <c r="AL409" s="94"/>
      <c r="AM409" s="94"/>
      <c r="AN409" s="94"/>
      <c r="AO409" s="94"/>
      <c r="AP409" s="94"/>
      <c r="AQ409" s="94"/>
      <c r="AR409" s="94"/>
      <c r="AS409" s="94"/>
      <c r="AT409" s="94"/>
      <c r="AU409" s="94"/>
      <c r="AV409" s="94"/>
      <c r="AW409" s="94"/>
      <c r="AX409" s="94"/>
      <c r="AY409" s="94"/>
      <c r="AZ409" s="94"/>
      <c r="BA409" s="94"/>
      <c r="BB409" s="94"/>
      <c r="BC409" s="94"/>
    </row>
    <row r="410" spans="25:55" s="141" customFormat="1" x14ac:dyDescent="0.25">
      <c r="Y410" s="109">
        <v>335</v>
      </c>
      <c r="Z410" s="115">
        <f t="shared" si="60"/>
        <v>42</v>
      </c>
      <c r="AA410" s="115">
        <f t="shared" si="61"/>
        <v>42</v>
      </c>
      <c r="AB410" s="115">
        <f t="shared" si="62"/>
        <v>42</v>
      </c>
      <c r="AC410" s="115">
        <f t="shared" si="59"/>
        <v>42</v>
      </c>
      <c r="AD410" s="115">
        <f t="shared" si="56"/>
        <v>42</v>
      </c>
      <c r="AE410" s="115">
        <f t="shared" si="57"/>
        <v>42</v>
      </c>
      <c r="AF410" s="115">
        <f t="shared" si="58"/>
        <v>42</v>
      </c>
      <c r="AG410" s="115">
        <v>41</v>
      </c>
      <c r="AH410" s="115"/>
      <c r="AI410" s="114" t="b">
        <f t="shared" si="49"/>
        <v>1</v>
      </c>
      <c r="AJ410" s="116">
        <f t="shared" ref="AJ410:AJ473" si="63">Y410-Z410-AA410-AB410-AC410-AD410-AE410-AF410-AG410-AH410</f>
        <v>0</v>
      </c>
      <c r="AK410" s="94"/>
      <c r="AL410" s="94"/>
      <c r="AM410" s="94"/>
      <c r="AN410" s="94"/>
      <c r="AO410" s="94"/>
      <c r="AP410" s="94"/>
      <c r="AQ410" s="94"/>
      <c r="AR410" s="94"/>
      <c r="AS410" s="94"/>
      <c r="AT410" s="94"/>
      <c r="AU410" s="94"/>
      <c r="AV410" s="94"/>
      <c r="AW410" s="94"/>
      <c r="AX410" s="94"/>
      <c r="AY410" s="94"/>
      <c r="AZ410" s="94"/>
      <c r="BA410" s="94"/>
      <c r="BB410" s="94"/>
      <c r="BC410" s="94"/>
    </row>
    <row r="411" spans="25:55" s="141" customFormat="1" x14ac:dyDescent="0.25">
      <c r="Y411" s="109">
        <v>336</v>
      </c>
      <c r="Z411" s="115">
        <f t="shared" si="60"/>
        <v>42</v>
      </c>
      <c r="AA411" s="115">
        <f t="shared" si="61"/>
        <v>42</v>
      </c>
      <c r="AB411" s="115">
        <f t="shared" si="62"/>
        <v>42</v>
      </c>
      <c r="AC411" s="115">
        <f t="shared" si="59"/>
        <v>42</v>
      </c>
      <c r="AD411" s="115">
        <f t="shared" ref="AD411:AD442" si="64">ROUND($Y411/AG$75,0)</f>
        <v>42</v>
      </c>
      <c r="AE411" s="115">
        <f t="shared" si="57"/>
        <v>42</v>
      </c>
      <c r="AF411" s="115">
        <f t="shared" si="58"/>
        <v>42</v>
      </c>
      <c r="AG411" s="115">
        <v>42</v>
      </c>
      <c r="AH411" s="115"/>
      <c r="AI411" s="114" t="b">
        <f t="shared" si="49"/>
        <v>1</v>
      </c>
      <c r="AJ411" s="116">
        <f t="shared" si="63"/>
        <v>0</v>
      </c>
      <c r="AK411" s="94"/>
      <c r="AL411" s="94"/>
      <c r="AM411" s="94"/>
      <c r="AN411" s="94"/>
      <c r="AO411" s="94"/>
      <c r="AP411" s="94"/>
      <c r="AQ411" s="94"/>
      <c r="AR411" s="94"/>
      <c r="AS411" s="94"/>
      <c r="AT411" s="94"/>
      <c r="AU411" s="94"/>
      <c r="AV411" s="94"/>
      <c r="AW411" s="94"/>
      <c r="AX411" s="94"/>
      <c r="AY411" s="94"/>
      <c r="AZ411" s="94"/>
      <c r="BA411" s="94"/>
      <c r="BB411" s="94"/>
      <c r="BC411" s="94"/>
    </row>
    <row r="412" spans="25:55" s="141" customFormat="1" x14ac:dyDescent="0.25">
      <c r="Y412" s="109">
        <v>337</v>
      </c>
      <c r="Z412" s="115">
        <f t="shared" si="60"/>
        <v>42</v>
      </c>
      <c r="AA412" s="115">
        <f t="shared" si="61"/>
        <v>42</v>
      </c>
      <c r="AB412" s="115">
        <f t="shared" si="62"/>
        <v>42</v>
      </c>
      <c r="AC412" s="115">
        <f t="shared" si="59"/>
        <v>42</v>
      </c>
      <c r="AD412" s="115">
        <f t="shared" si="64"/>
        <v>42</v>
      </c>
      <c r="AE412" s="115">
        <f t="shared" si="57"/>
        <v>42</v>
      </c>
      <c r="AF412" s="115">
        <f t="shared" si="58"/>
        <v>42</v>
      </c>
      <c r="AG412" s="115">
        <v>43</v>
      </c>
      <c r="AH412" s="115"/>
      <c r="AI412" s="114" t="b">
        <f t="shared" si="49"/>
        <v>1</v>
      </c>
      <c r="AJ412" s="116">
        <f t="shared" si="63"/>
        <v>0</v>
      </c>
      <c r="AK412" s="94"/>
      <c r="AL412" s="94"/>
      <c r="AM412" s="94"/>
      <c r="AN412" s="94"/>
      <c r="AO412" s="94"/>
      <c r="AP412" s="94"/>
      <c r="AQ412" s="94"/>
      <c r="AR412" s="94"/>
      <c r="AS412" s="94"/>
      <c r="AT412" s="94"/>
      <c r="AU412" s="94"/>
      <c r="AV412" s="94"/>
      <c r="AW412" s="94"/>
      <c r="AX412" s="94"/>
      <c r="AY412" s="94"/>
      <c r="AZ412" s="94"/>
      <c r="BA412" s="94"/>
      <c r="BB412" s="94"/>
      <c r="BC412" s="94"/>
    </row>
    <row r="413" spans="25:55" s="141" customFormat="1" x14ac:dyDescent="0.25">
      <c r="Y413" s="109">
        <v>338</v>
      </c>
      <c r="Z413" s="115">
        <f t="shared" si="60"/>
        <v>42</v>
      </c>
      <c r="AA413" s="115">
        <f t="shared" si="61"/>
        <v>42</v>
      </c>
      <c r="AB413" s="115">
        <f t="shared" si="62"/>
        <v>42</v>
      </c>
      <c r="AC413" s="115">
        <f t="shared" si="59"/>
        <v>42</v>
      </c>
      <c r="AD413" s="115">
        <f t="shared" si="64"/>
        <v>42</v>
      </c>
      <c r="AE413" s="115">
        <f t="shared" si="57"/>
        <v>42</v>
      </c>
      <c r="AF413" s="115">
        <f t="shared" si="58"/>
        <v>42</v>
      </c>
      <c r="AG413" s="115">
        <v>44</v>
      </c>
      <c r="AH413" s="115"/>
      <c r="AI413" s="114" t="b">
        <f t="shared" si="49"/>
        <v>1</v>
      </c>
      <c r="AJ413" s="116">
        <f t="shared" si="63"/>
        <v>0</v>
      </c>
      <c r="AK413" s="94"/>
      <c r="AL413" s="94"/>
      <c r="AM413" s="94"/>
      <c r="AN413" s="94"/>
      <c r="AO413" s="94"/>
      <c r="AP413" s="94"/>
      <c r="AQ413" s="94"/>
      <c r="AR413" s="94"/>
      <c r="AS413" s="94"/>
      <c r="AT413" s="94"/>
      <c r="AU413" s="94"/>
      <c r="AV413" s="94"/>
      <c r="AW413" s="94"/>
      <c r="AX413" s="94"/>
      <c r="AY413" s="94"/>
      <c r="AZ413" s="94"/>
      <c r="BA413" s="94"/>
      <c r="BB413" s="94"/>
      <c r="BC413" s="94"/>
    </row>
    <row r="414" spans="25:55" s="141" customFormat="1" x14ac:dyDescent="0.25">
      <c r="Y414" s="109">
        <v>339</v>
      </c>
      <c r="Z414" s="115">
        <f t="shared" si="60"/>
        <v>42</v>
      </c>
      <c r="AA414" s="115">
        <f t="shared" si="61"/>
        <v>42</v>
      </c>
      <c r="AB414" s="115">
        <f t="shared" si="62"/>
        <v>42</v>
      </c>
      <c r="AC414" s="115">
        <f t="shared" si="59"/>
        <v>42</v>
      </c>
      <c r="AD414" s="115">
        <f t="shared" si="64"/>
        <v>42</v>
      </c>
      <c r="AE414" s="115">
        <f t="shared" si="57"/>
        <v>42</v>
      </c>
      <c r="AF414" s="115">
        <f t="shared" si="58"/>
        <v>42</v>
      </c>
      <c r="AG414" s="115">
        <v>45</v>
      </c>
      <c r="AH414" s="115"/>
      <c r="AI414" s="114" t="b">
        <f t="shared" si="49"/>
        <v>1</v>
      </c>
      <c r="AJ414" s="116">
        <f t="shared" si="63"/>
        <v>0</v>
      </c>
      <c r="AK414" s="94"/>
      <c r="AL414" s="94"/>
      <c r="AM414" s="94"/>
      <c r="AN414" s="94"/>
      <c r="AO414" s="94"/>
      <c r="AP414" s="94"/>
      <c r="AQ414" s="94"/>
      <c r="AR414" s="94"/>
      <c r="AS414" s="94"/>
      <c r="AT414" s="94"/>
      <c r="AU414" s="94"/>
      <c r="AV414" s="94"/>
      <c r="AW414" s="94"/>
      <c r="AX414" s="94"/>
      <c r="AY414" s="94"/>
      <c r="AZ414" s="94"/>
      <c r="BA414" s="94"/>
      <c r="BB414" s="94"/>
      <c r="BC414" s="94"/>
    </row>
    <row r="415" spans="25:55" s="141" customFormat="1" x14ac:dyDescent="0.25">
      <c r="Y415" s="109">
        <v>340</v>
      </c>
      <c r="Z415" s="115">
        <f t="shared" si="60"/>
        <v>43</v>
      </c>
      <c r="AA415" s="115">
        <f t="shared" si="61"/>
        <v>43</v>
      </c>
      <c r="AB415" s="115">
        <f t="shared" si="62"/>
        <v>43</v>
      </c>
      <c r="AC415" s="115">
        <f t="shared" si="59"/>
        <v>43</v>
      </c>
      <c r="AD415" s="115">
        <f t="shared" si="64"/>
        <v>43</v>
      </c>
      <c r="AE415" s="115">
        <f t="shared" si="57"/>
        <v>43</v>
      </c>
      <c r="AF415" s="115">
        <f t="shared" si="58"/>
        <v>43</v>
      </c>
      <c r="AG415" s="115">
        <v>39</v>
      </c>
      <c r="AH415" s="115"/>
      <c r="AI415" s="114" t="b">
        <f t="shared" si="49"/>
        <v>1</v>
      </c>
      <c r="AJ415" s="116">
        <f t="shared" si="63"/>
        <v>0</v>
      </c>
      <c r="AK415" s="94"/>
      <c r="AL415" s="94"/>
      <c r="AM415" s="94"/>
      <c r="AN415" s="94"/>
      <c r="AO415" s="94"/>
      <c r="AP415" s="94"/>
      <c r="AQ415" s="94"/>
      <c r="AR415" s="94"/>
      <c r="AS415" s="94"/>
      <c r="AT415" s="94"/>
      <c r="AU415" s="94"/>
      <c r="AV415" s="94"/>
      <c r="AW415" s="94"/>
      <c r="AX415" s="94"/>
      <c r="AY415" s="94"/>
      <c r="AZ415" s="94"/>
      <c r="BA415" s="94"/>
      <c r="BB415" s="94"/>
      <c r="BC415" s="94"/>
    </row>
    <row r="416" spans="25:55" s="141" customFormat="1" x14ac:dyDescent="0.25">
      <c r="Y416" s="109">
        <v>341</v>
      </c>
      <c r="Z416" s="115">
        <f t="shared" si="60"/>
        <v>43</v>
      </c>
      <c r="AA416" s="115">
        <f t="shared" si="61"/>
        <v>43</v>
      </c>
      <c r="AB416" s="115">
        <f t="shared" si="62"/>
        <v>43</v>
      </c>
      <c r="AC416" s="115">
        <f t="shared" si="59"/>
        <v>43</v>
      </c>
      <c r="AD416" s="115">
        <f t="shared" si="64"/>
        <v>43</v>
      </c>
      <c r="AE416" s="115">
        <f t="shared" si="57"/>
        <v>43</v>
      </c>
      <c r="AF416" s="115">
        <f t="shared" si="58"/>
        <v>43</v>
      </c>
      <c r="AG416" s="115">
        <v>40</v>
      </c>
      <c r="AH416" s="115"/>
      <c r="AI416" s="114" t="b">
        <f t="shared" si="49"/>
        <v>1</v>
      </c>
      <c r="AJ416" s="116">
        <f t="shared" si="63"/>
        <v>0</v>
      </c>
      <c r="AK416" s="94"/>
      <c r="AL416" s="94"/>
      <c r="AM416" s="94"/>
      <c r="AN416" s="94"/>
      <c r="AO416" s="94"/>
      <c r="AP416" s="94"/>
      <c r="AQ416" s="94"/>
      <c r="AR416" s="94"/>
      <c r="AS416" s="94"/>
      <c r="AT416" s="94"/>
      <c r="AU416" s="94"/>
      <c r="AV416" s="94"/>
      <c r="AW416" s="94"/>
      <c r="AX416" s="94"/>
      <c r="AY416" s="94"/>
      <c r="AZ416" s="94"/>
      <c r="BA416" s="94"/>
      <c r="BB416" s="94"/>
      <c r="BC416" s="94"/>
    </row>
    <row r="417" spans="25:55" s="141" customFormat="1" x14ac:dyDescent="0.25">
      <c r="Y417" s="109">
        <v>342</v>
      </c>
      <c r="Z417" s="115">
        <f t="shared" si="60"/>
        <v>43</v>
      </c>
      <c r="AA417" s="115">
        <f t="shared" si="61"/>
        <v>43</v>
      </c>
      <c r="AB417" s="115">
        <f t="shared" si="62"/>
        <v>43</v>
      </c>
      <c r="AC417" s="115">
        <f t="shared" si="59"/>
        <v>43</v>
      </c>
      <c r="AD417" s="115">
        <f t="shared" si="64"/>
        <v>43</v>
      </c>
      <c r="AE417" s="115">
        <f t="shared" si="57"/>
        <v>43</v>
      </c>
      <c r="AF417" s="115">
        <f t="shared" si="58"/>
        <v>43</v>
      </c>
      <c r="AG417" s="115">
        <v>41</v>
      </c>
      <c r="AH417" s="115"/>
      <c r="AI417" s="114" t="b">
        <f t="shared" si="49"/>
        <v>1</v>
      </c>
      <c r="AJ417" s="116">
        <f t="shared" si="63"/>
        <v>0</v>
      </c>
      <c r="AK417" s="94"/>
      <c r="AL417" s="94"/>
      <c r="AM417" s="94"/>
      <c r="AN417" s="94"/>
      <c r="AO417" s="94"/>
      <c r="AP417" s="94"/>
      <c r="AQ417" s="94"/>
      <c r="AR417" s="94"/>
      <c r="AS417" s="94"/>
      <c r="AT417" s="94"/>
      <c r="AU417" s="94"/>
      <c r="AV417" s="94"/>
      <c r="AW417" s="94"/>
      <c r="AX417" s="94"/>
      <c r="AY417" s="94"/>
      <c r="AZ417" s="94"/>
      <c r="BA417" s="94"/>
      <c r="BB417" s="94"/>
      <c r="BC417" s="94"/>
    </row>
    <row r="418" spans="25:55" s="141" customFormat="1" x14ac:dyDescent="0.25">
      <c r="Y418" s="109">
        <v>343</v>
      </c>
      <c r="Z418" s="115">
        <f t="shared" si="60"/>
        <v>43</v>
      </c>
      <c r="AA418" s="115">
        <f t="shared" si="61"/>
        <v>43</v>
      </c>
      <c r="AB418" s="115">
        <f t="shared" si="62"/>
        <v>43</v>
      </c>
      <c r="AC418" s="115">
        <f t="shared" si="59"/>
        <v>43</v>
      </c>
      <c r="AD418" s="115">
        <f t="shared" si="64"/>
        <v>43</v>
      </c>
      <c r="AE418" s="115">
        <f t="shared" si="57"/>
        <v>43</v>
      </c>
      <c r="AF418" s="115">
        <f t="shared" si="58"/>
        <v>43</v>
      </c>
      <c r="AG418" s="115">
        <v>42</v>
      </c>
      <c r="AH418" s="115"/>
      <c r="AI418" s="114" t="b">
        <f t="shared" si="49"/>
        <v>1</v>
      </c>
      <c r="AJ418" s="116">
        <f t="shared" si="63"/>
        <v>0</v>
      </c>
      <c r="AK418" s="94"/>
      <c r="AL418" s="94"/>
      <c r="AM418" s="94"/>
      <c r="AN418" s="94"/>
      <c r="AO418" s="94"/>
      <c r="AP418" s="94"/>
      <c r="AQ418" s="94"/>
      <c r="AR418" s="94"/>
      <c r="AS418" s="94"/>
      <c r="AT418" s="94"/>
      <c r="AU418" s="94"/>
      <c r="AV418" s="94"/>
      <c r="AW418" s="94"/>
      <c r="AX418" s="94"/>
      <c r="AY418" s="94"/>
      <c r="AZ418" s="94"/>
      <c r="BA418" s="94"/>
      <c r="BB418" s="94"/>
      <c r="BC418" s="94"/>
    </row>
    <row r="419" spans="25:55" s="141" customFormat="1" x14ac:dyDescent="0.25">
      <c r="Y419" s="109">
        <v>344</v>
      </c>
      <c r="Z419" s="115">
        <f t="shared" si="60"/>
        <v>43</v>
      </c>
      <c r="AA419" s="115">
        <f t="shared" si="61"/>
        <v>43</v>
      </c>
      <c r="AB419" s="115">
        <f t="shared" si="62"/>
        <v>43</v>
      </c>
      <c r="AC419" s="115">
        <f t="shared" si="59"/>
        <v>43</v>
      </c>
      <c r="AD419" s="115">
        <f t="shared" si="64"/>
        <v>43</v>
      </c>
      <c r="AE419" s="115">
        <f t="shared" si="57"/>
        <v>43</v>
      </c>
      <c r="AF419" s="115">
        <f t="shared" si="58"/>
        <v>43</v>
      </c>
      <c r="AG419" s="115">
        <v>43</v>
      </c>
      <c r="AH419" s="115"/>
      <c r="AI419" s="114" t="b">
        <f t="shared" si="49"/>
        <v>1</v>
      </c>
      <c r="AJ419" s="116">
        <f t="shared" si="63"/>
        <v>0</v>
      </c>
      <c r="AK419" s="94"/>
      <c r="AL419" s="94"/>
      <c r="AM419" s="94"/>
      <c r="AN419" s="94"/>
      <c r="AO419" s="94"/>
      <c r="AP419" s="94"/>
      <c r="AQ419" s="94"/>
      <c r="AR419" s="94"/>
      <c r="AS419" s="94"/>
      <c r="AT419" s="94"/>
      <c r="AU419" s="94"/>
      <c r="AV419" s="94"/>
      <c r="AW419" s="94"/>
      <c r="AX419" s="94"/>
      <c r="AY419" s="94"/>
      <c r="AZ419" s="94"/>
      <c r="BA419" s="94"/>
      <c r="BB419" s="94"/>
      <c r="BC419" s="94"/>
    </row>
    <row r="420" spans="25:55" s="141" customFormat="1" x14ac:dyDescent="0.25">
      <c r="Y420" s="109">
        <v>345</v>
      </c>
      <c r="Z420" s="115">
        <f t="shared" si="60"/>
        <v>43</v>
      </c>
      <c r="AA420" s="115">
        <f t="shared" si="61"/>
        <v>43</v>
      </c>
      <c r="AB420" s="115">
        <f t="shared" si="62"/>
        <v>43</v>
      </c>
      <c r="AC420" s="115">
        <f t="shared" si="59"/>
        <v>43</v>
      </c>
      <c r="AD420" s="115">
        <f t="shared" si="64"/>
        <v>43</v>
      </c>
      <c r="AE420" s="115">
        <f t="shared" si="57"/>
        <v>43</v>
      </c>
      <c r="AF420" s="115">
        <f t="shared" si="58"/>
        <v>43</v>
      </c>
      <c r="AG420" s="115">
        <v>44</v>
      </c>
      <c r="AH420" s="115"/>
      <c r="AI420" s="114" t="b">
        <f t="shared" si="49"/>
        <v>1</v>
      </c>
      <c r="AJ420" s="116">
        <f t="shared" si="63"/>
        <v>0</v>
      </c>
      <c r="AK420" s="94"/>
      <c r="AL420" s="94"/>
      <c r="AM420" s="94"/>
      <c r="AN420" s="94"/>
      <c r="AO420" s="94"/>
      <c r="AP420" s="94"/>
      <c r="AQ420" s="94"/>
      <c r="AR420" s="94"/>
      <c r="AS420" s="94"/>
      <c r="AT420" s="94"/>
      <c r="AU420" s="94"/>
      <c r="AV420" s="94"/>
      <c r="AW420" s="94"/>
      <c r="AX420" s="94"/>
      <c r="AY420" s="94"/>
      <c r="AZ420" s="94"/>
      <c r="BA420" s="94"/>
      <c r="BB420" s="94"/>
      <c r="BC420" s="94"/>
    </row>
    <row r="421" spans="25:55" s="141" customFormat="1" x14ac:dyDescent="0.25">
      <c r="Y421" s="109">
        <v>346</v>
      </c>
      <c r="Z421" s="115">
        <f t="shared" si="60"/>
        <v>43</v>
      </c>
      <c r="AA421" s="115">
        <f t="shared" si="61"/>
        <v>43</v>
      </c>
      <c r="AB421" s="115">
        <f t="shared" si="62"/>
        <v>43</v>
      </c>
      <c r="AC421" s="115">
        <f t="shared" si="59"/>
        <v>43</v>
      </c>
      <c r="AD421" s="115">
        <f t="shared" si="64"/>
        <v>43</v>
      </c>
      <c r="AE421" s="115">
        <f t="shared" si="57"/>
        <v>43</v>
      </c>
      <c r="AF421" s="115">
        <f t="shared" si="58"/>
        <v>43</v>
      </c>
      <c r="AG421" s="115">
        <v>45</v>
      </c>
      <c r="AH421" s="115"/>
      <c r="AI421" s="114" t="b">
        <f t="shared" ref="AI421:AI484" si="65">SUM(Z421:AH421)=Y421</f>
        <v>1</v>
      </c>
      <c r="AJ421" s="116">
        <f t="shared" si="63"/>
        <v>0</v>
      </c>
      <c r="AK421" s="94"/>
      <c r="AL421" s="94"/>
      <c r="AM421" s="94"/>
      <c r="AN421" s="94"/>
      <c r="AO421" s="94"/>
      <c r="AP421" s="94"/>
      <c r="AQ421" s="94"/>
      <c r="AR421" s="94"/>
      <c r="AS421" s="94"/>
      <c r="AT421" s="94"/>
      <c r="AU421" s="94"/>
      <c r="AV421" s="94"/>
      <c r="AW421" s="94"/>
      <c r="AX421" s="94"/>
      <c r="AY421" s="94"/>
      <c r="AZ421" s="94"/>
      <c r="BA421" s="94"/>
      <c r="BB421" s="94"/>
      <c r="BC421" s="94"/>
    </row>
    <row r="422" spans="25:55" s="141" customFormat="1" x14ac:dyDescent="0.25">
      <c r="Y422" s="109">
        <v>347</v>
      </c>
      <c r="Z422" s="115">
        <f t="shared" si="60"/>
        <v>43</v>
      </c>
      <c r="AA422" s="115">
        <f t="shared" si="61"/>
        <v>43</v>
      </c>
      <c r="AB422" s="115">
        <f t="shared" si="62"/>
        <v>43</v>
      </c>
      <c r="AC422" s="115">
        <f t="shared" si="59"/>
        <v>43</v>
      </c>
      <c r="AD422" s="115">
        <f t="shared" si="64"/>
        <v>43</v>
      </c>
      <c r="AE422" s="115">
        <f t="shared" si="57"/>
        <v>43</v>
      </c>
      <c r="AF422" s="115">
        <f t="shared" si="58"/>
        <v>43</v>
      </c>
      <c r="AG422" s="115">
        <v>46</v>
      </c>
      <c r="AH422" s="115"/>
      <c r="AI422" s="114" t="b">
        <f t="shared" si="65"/>
        <v>1</v>
      </c>
      <c r="AJ422" s="116">
        <f t="shared" si="63"/>
        <v>0</v>
      </c>
      <c r="AK422" s="94"/>
      <c r="AL422" s="94"/>
      <c r="AM422" s="94"/>
      <c r="AN422" s="94"/>
      <c r="AO422" s="94"/>
      <c r="AP422" s="94"/>
      <c r="AQ422" s="94"/>
      <c r="AR422" s="94"/>
      <c r="AS422" s="94"/>
      <c r="AT422" s="94"/>
      <c r="AU422" s="94"/>
      <c r="AV422" s="94"/>
      <c r="AW422" s="94"/>
      <c r="AX422" s="94"/>
      <c r="AY422" s="94"/>
      <c r="AZ422" s="94"/>
      <c r="BA422" s="94"/>
      <c r="BB422" s="94"/>
      <c r="BC422" s="94"/>
    </row>
    <row r="423" spans="25:55" s="141" customFormat="1" x14ac:dyDescent="0.25">
      <c r="Y423" s="109">
        <v>348</v>
      </c>
      <c r="Z423" s="115">
        <f t="shared" si="60"/>
        <v>44</v>
      </c>
      <c r="AA423" s="115">
        <f t="shared" si="61"/>
        <v>44</v>
      </c>
      <c r="AB423" s="115">
        <f t="shared" si="62"/>
        <v>44</v>
      </c>
      <c r="AC423" s="115">
        <f t="shared" si="59"/>
        <v>44</v>
      </c>
      <c r="AD423" s="115">
        <f t="shared" si="64"/>
        <v>44</v>
      </c>
      <c r="AE423" s="115">
        <f t="shared" si="57"/>
        <v>44</v>
      </c>
      <c r="AF423" s="115">
        <f t="shared" si="58"/>
        <v>44</v>
      </c>
      <c r="AG423" s="115">
        <v>40</v>
      </c>
      <c r="AH423" s="115"/>
      <c r="AI423" s="114" t="b">
        <f t="shared" si="65"/>
        <v>1</v>
      </c>
      <c r="AJ423" s="116">
        <f t="shared" si="63"/>
        <v>0</v>
      </c>
      <c r="AK423" s="94"/>
      <c r="AL423" s="94"/>
      <c r="AM423" s="94"/>
      <c r="AN423" s="94"/>
      <c r="AO423" s="94"/>
      <c r="AP423" s="94"/>
      <c r="AQ423" s="94"/>
      <c r="AR423" s="94"/>
      <c r="AS423" s="94"/>
      <c r="AT423" s="94"/>
      <c r="AU423" s="94"/>
      <c r="AV423" s="94"/>
      <c r="AW423" s="94"/>
      <c r="AX423" s="94"/>
      <c r="AY423" s="94"/>
      <c r="AZ423" s="94"/>
      <c r="BA423" s="94"/>
      <c r="BB423" s="94"/>
      <c r="BC423" s="94"/>
    </row>
    <row r="424" spans="25:55" s="141" customFormat="1" x14ac:dyDescent="0.25">
      <c r="Y424" s="109">
        <v>349</v>
      </c>
      <c r="Z424" s="115">
        <f t="shared" si="60"/>
        <v>44</v>
      </c>
      <c r="AA424" s="115">
        <f t="shared" si="61"/>
        <v>44</v>
      </c>
      <c r="AB424" s="115">
        <f t="shared" si="62"/>
        <v>44</v>
      </c>
      <c r="AC424" s="115">
        <f t="shared" si="59"/>
        <v>44</v>
      </c>
      <c r="AD424" s="115">
        <f t="shared" si="64"/>
        <v>44</v>
      </c>
      <c r="AE424" s="115">
        <f t="shared" si="57"/>
        <v>44</v>
      </c>
      <c r="AF424" s="115">
        <f t="shared" si="58"/>
        <v>44</v>
      </c>
      <c r="AG424" s="115">
        <v>41</v>
      </c>
      <c r="AH424" s="115"/>
      <c r="AI424" s="114" t="b">
        <f t="shared" si="65"/>
        <v>1</v>
      </c>
      <c r="AJ424" s="116">
        <f t="shared" si="63"/>
        <v>0</v>
      </c>
      <c r="AK424" s="94"/>
      <c r="AL424" s="94"/>
      <c r="AM424" s="94"/>
      <c r="AN424" s="94"/>
      <c r="AO424" s="94"/>
      <c r="AP424" s="94"/>
      <c r="AQ424" s="94"/>
      <c r="AR424" s="94"/>
      <c r="AS424" s="94"/>
      <c r="AT424" s="94"/>
      <c r="AU424" s="94"/>
      <c r="AV424" s="94"/>
      <c r="AW424" s="94"/>
      <c r="AX424" s="94"/>
      <c r="AY424" s="94"/>
      <c r="AZ424" s="94"/>
      <c r="BA424" s="94"/>
      <c r="BB424" s="94"/>
      <c r="BC424" s="94"/>
    </row>
    <row r="425" spans="25:55" s="141" customFormat="1" x14ac:dyDescent="0.25">
      <c r="Y425" s="109">
        <v>350</v>
      </c>
      <c r="Z425" s="115">
        <f t="shared" si="60"/>
        <v>44</v>
      </c>
      <c r="AA425" s="115">
        <f t="shared" si="61"/>
        <v>44</v>
      </c>
      <c r="AB425" s="115">
        <f t="shared" si="62"/>
        <v>44</v>
      </c>
      <c r="AC425" s="115">
        <f t="shared" si="59"/>
        <v>44</v>
      </c>
      <c r="AD425" s="115">
        <f t="shared" si="64"/>
        <v>44</v>
      </c>
      <c r="AE425" s="115">
        <f t="shared" si="57"/>
        <v>44</v>
      </c>
      <c r="AF425" s="115">
        <f t="shared" si="58"/>
        <v>44</v>
      </c>
      <c r="AG425" s="115">
        <v>42</v>
      </c>
      <c r="AH425" s="115"/>
      <c r="AI425" s="114" t="b">
        <f t="shared" si="65"/>
        <v>1</v>
      </c>
      <c r="AJ425" s="116">
        <f t="shared" si="63"/>
        <v>0</v>
      </c>
      <c r="AK425" s="94"/>
      <c r="AL425" s="94"/>
      <c r="AM425" s="94"/>
      <c r="AN425" s="94"/>
      <c r="AO425" s="94"/>
      <c r="AP425" s="94"/>
      <c r="AQ425" s="94"/>
      <c r="AR425" s="94"/>
      <c r="AS425" s="94"/>
      <c r="AT425" s="94"/>
      <c r="AU425" s="94"/>
      <c r="AV425" s="94"/>
      <c r="AW425" s="94"/>
      <c r="AX425" s="94"/>
      <c r="AY425" s="94"/>
      <c r="AZ425" s="94"/>
      <c r="BA425" s="94"/>
      <c r="BB425" s="94"/>
      <c r="BC425" s="94"/>
    </row>
    <row r="426" spans="25:55" s="141" customFormat="1" x14ac:dyDescent="0.25">
      <c r="Y426" s="109">
        <v>351</v>
      </c>
      <c r="Z426" s="115">
        <f t="shared" si="60"/>
        <v>44</v>
      </c>
      <c r="AA426" s="115">
        <f t="shared" si="61"/>
        <v>44</v>
      </c>
      <c r="AB426" s="115">
        <f t="shared" si="62"/>
        <v>44</v>
      </c>
      <c r="AC426" s="115">
        <f t="shared" si="59"/>
        <v>44</v>
      </c>
      <c r="AD426" s="115">
        <f t="shared" si="64"/>
        <v>44</v>
      </c>
      <c r="AE426" s="115">
        <f t="shared" si="57"/>
        <v>44</v>
      </c>
      <c r="AF426" s="115">
        <f t="shared" si="58"/>
        <v>44</v>
      </c>
      <c r="AG426" s="115">
        <v>43</v>
      </c>
      <c r="AH426" s="115"/>
      <c r="AI426" s="114" t="b">
        <f t="shared" si="65"/>
        <v>1</v>
      </c>
      <c r="AJ426" s="116">
        <f t="shared" si="63"/>
        <v>0</v>
      </c>
      <c r="AK426" s="94"/>
      <c r="AL426" s="94"/>
      <c r="AM426" s="94"/>
      <c r="AN426" s="94"/>
      <c r="AO426" s="94"/>
      <c r="AP426" s="94"/>
      <c r="AQ426" s="94"/>
      <c r="AR426" s="94"/>
      <c r="AS426" s="94"/>
      <c r="AT426" s="94"/>
      <c r="AU426" s="94"/>
      <c r="AV426" s="94"/>
      <c r="AW426" s="94"/>
      <c r="AX426" s="94"/>
      <c r="AY426" s="94"/>
      <c r="AZ426" s="94"/>
      <c r="BA426" s="94"/>
      <c r="BB426" s="94"/>
      <c r="BC426" s="94"/>
    </row>
    <row r="427" spans="25:55" s="141" customFormat="1" x14ac:dyDescent="0.25">
      <c r="Y427" s="109">
        <v>352</v>
      </c>
      <c r="Z427" s="115">
        <f t="shared" si="60"/>
        <v>44</v>
      </c>
      <c r="AA427" s="115">
        <f t="shared" si="61"/>
        <v>44</v>
      </c>
      <c r="AB427" s="115">
        <f t="shared" si="62"/>
        <v>44</v>
      </c>
      <c r="AC427" s="115">
        <f t="shared" si="59"/>
        <v>44</v>
      </c>
      <c r="AD427" s="115">
        <f t="shared" si="64"/>
        <v>44</v>
      </c>
      <c r="AE427" s="115">
        <f t="shared" si="57"/>
        <v>44</v>
      </c>
      <c r="AF427" s="115">
        <f t="shared" si="58"/>
        <v>44</v>
      </c>
      <c r="AG427" s="115">
        <v>44</v>
      </c>
      <c r="AH427" s="115"/>
      <c r="AI427" s="114" t="b">
        <f t="shared" si="65"/>
        <v>1</v>
      </c>
      <c r="AJ427" s="116">
        <f t="shared" si="63"/>
        <v>0</v>
      </c>
      <c r="AK427" s="94"/>
      <c r="AL427" s="94"/>
      <c r="AM427" s="94"/>
      <c r="AN427" s="94"/>
      <c r="AO427" s="94"/>
      <c r="AP427" s="94"/>
      <c r="AQ427" s="94"/>
      <c r="AR427" s="94"/>
      <c r="AS427" s="94"/>
      <c r="AT427" s="94"/>
      <c r="AU427" s="94"/>
      <c r="AV427" s="94"/>
      <c r="AW427" s="94"/>
      <c r="AX427" s="94"/>
      <c r="AY427" s="94"/>
      <c r="AZ427" s="94"/>
      <c r="BA427" s="94"/>
      <c r="BB427" s="94"/>
      <c r="BC427" s="94"/>
    </row>
    <row r="428" spans="25:55" s="141" customFormat="1" x14ac:dyDescent="0.25">
      <c r="Y428" s="109">
        <v>353</v>
      </c>
      <c r="Z428" s="115">
        <f t="shared" si="60"/>
        <v>44</v>
      </c>
      <c r="AA428" s="115">
        <f t="shared" si="61"/>
        <v>44</v>
      </c>
      <c r="AB428" s="115">
        <f t="shared" si="62"/>
        <v>44</v>
      </c>
      <c r="AC428" s="115">
        <f t="shared" si="59"/>
        <v>44</v>
      </c>
      <c r="AD428" s="115">
        <f t="shared" si="64"/>
        <v>44</v>
      </c>
      <c r="AE428" s="115">
        <f t="shared" si="57"/>
        <v>44</v>
      </c>
      <c r="AF428" s="115">
        <f t="shared" si="58"/>
        <v>44</v>
      </c>
      <c r="AG428" s="115">
        <v>45</v>
      </c>
      <c r="AH428" s="115"/>
      <c r="AI428" s="114" t="b">
        <f t="shared" si="65"/>
        <v>1</v>
      </c>
      <c r="AJ428" s="116">
        <f t="shared" si="63"/>
        <v>0</v>
      </c>
      <c r="AK428" s="94"/>
      <c r="AL428" s="94"/>
      <c r="AM428" s="94"/>
      <c r="AN428" s="94"/>
      <c r="AO428" s="94"/>
      <c r="AP428" s="94"/>
      <c r="AQ428" s="94"/>
      <c r="AR428" s="94"/>
      <c r="AS428" s="94"/>
      <c r="AT428" s="94"/>
      <c r="AU428" s="94"/>
      <c r="AV428" s="94"/>
      <c r="AW428" s="94"/>
      <c r="AX428" s="94"/>
      <c r="AY428" s="94"/>
      <c r="AZ428" s="94"/>
      <c r="BA428" s="94"/>
      <c r="BB428" s="94"/>
      <c r="BC428" s="94"/>
    </row>
    <row r="429" spans="25:55" s="141" customFormat="1" x14ac:dyDescent="0.25">
      <c r="Y429" s="109">
        <v>354</v>
      </c>
      <c r="Z429" s="115">
        <f t="shared" si="60"/>
        <v>44</v>
      </c>
      <c r="AA429" s="115">
        <f t="shared" si="61"/>
        <v>44</v>
      </c>
      <c r="AB429" s="115">
        <f t="shared" si="62"/>
        <v>44</v>
      </c>
      <c r="AC429" s="115">
        <f t="shared" si="59"/>
        <v>44</v>
      </c>
      <c r="AD429" s="115">
        <f t="shared" si="64"/>
        <v>44</v>
      </c>
      <c r="AE429" s="115">
        <f t="shared" si="57"/>
        <v>44</v>
      </c>
      <c r="AF429" s="115">
        <f t="shared" si="58"/>
        <v>44</v>
      </c>
      <c r="AG429" s="115">
        <v>46</v>
      </c>
      <c r="AH429" s="115"/>
      <c r="AI429" s="114" t="b">
        <f t="shared" si="65"/>
        <v>1</v>
      </c>
      <c r="AJ429" s="116">
        <f t="shared" si="63"/>
        <v>0</v>
      </c>
      <c r="AK429" s="94"/>
      <c r="AL429" s="94"/>
      <c r="AM429" s="94"/>
      <c r="AN429" s="94"/>
      <c r="AO429" s="94"/>
      <c r="AP429" s="94"/>
      <c r="AQ429" s="94"/>
      <c r="AR429" s="94"/>
      <c r="AS429" s="94"/>
      <c r="AT429" s="94"/>
      <c r="AU429" s="94"/>
      <c r="AV429" s="94"/>
      <c r="AW429" s="94"/>
      <c r="AX429" s="94"/>
      <c r="AY429" s="94"/>
      <c r="AZ429" s="94"/>
      <c r="BA429" s="94"/>
      <c r="BB429" s="94"/>
      <c r="BC429" s="94"/>
    </row>
    <row r="430" spans="25:55" s="141" customFormat="1" x14ac:dyDescent="0.25">
      <c r="Y430" s="109">
        <v>355</v>
      </c>
      <c r="Z430" s="115">
        <f t="shared" si="60"/>
        <v>44</v>
      </c>
      <c r="AA430" s="115">
        <f t="shared" si="61"/>
        <v>44</v>
      </c>
      <c r="AB430" s="115">
        <f t="shared" si="62"/>
        <v>44</v>
      </c>
      <c r="AC430" s="115">
        <f t="shared" si="59"/>
        <v>44</v>
      </c>
      <c r="AD430" s="115">
        <f t="shared" si="64"/>
        <v>44</v>
      </c>
      <c r="AE430" s="115">
        <f t="shared" si="57"/>
        <v>44</v>
      </c>
      <c r="AF430" s="115">
        <f t="shared" si="58"/>
        <v>44</v>
      </c>
      <c r="AG430" s="115">
        <v>47</v>
      </c>
      <c r="AH430" s="115"/>
      <c r="AI430" s="114" t="b">
        <f t="shared" si="65"/>
        <v>1</v>
      </c>
      <c r="AJ430" s="116">
        <f t="shared" si="63"/>
        <v>0</v>
      </c>
      <c r="AK430" s="94"/>
      <c r="AL430" s="94"/>
      <c r="AM430" s="94"/>
      <c r="AN430" s="94"/>
      <c r="AO430" s="94"/>
      <c r="AP430" s="94"/>
      <c r="AQ430" s="94"/>
      <c r="AR430" s="94"/>
      <c r="AS430" s="94"/>
      <c r="AT430" s="94"/>
      <c r="AU430" s="94"/>
      <c r="AV430" s="94"/>
      <c r="AW430" s="94"/>
      <c r="AX430" s="94"/>
      <c r="AY430" s="94"/>
      <c r="AZ430" s="94"/>
      <c r="BA430" s="94"/>
      <c r="BB430" s="94"/>
      <c r="BC430" s="94"/>
    </row>
    <row r="431" spans="25:55" s="141" customFormat="1" x14ac:dyDescent="0.25">
      <c r="Y431" s="109">
        <v>356</v>
      </c>
      <c r="Z431" s="115">
        <f t="shared" si="60"/>
        <v>45</v>
      </c>
      <c r="AA431" s="115">
        <f t="shared" si="61"/>
        <v>45</v>
      </c>
      <c r="AB431" s="115">
        <f t="shared" si="62"/>
        <v>45</v>
      </c>
      <c r="AC431" s="115">
        <f t="shared" si="59"/>
        <v>45</v>
      </c>
      <c r="AD431" s="115">
        <f t="shared" si="64"/>
        <v>45</v>
      </c>
      <c r="AE431" s="115">
        <f t="shared" si="57"/>
        <v>45</v>
      </c>
      <c r="AF431" s="115">
        <f t="shared" si="58"/>
        <v>45</v>
      </c>
      <c r="AG431" s="115">
        <v>41</v>
      </c>
      <c r="AH431" s="115"/>
      <c r="AI431" s="114" t="b">
        <f t="shared" si="65"/>
        <v>1</v>
      </c>
      <c r="AJ431" s="116">
        <f t="shared" si="63"/>
        <v>0</v>
      </c>
      <c r="AK431" s="94"/>
      <c r="AL431" s="94"/>
      <c r="AM431" s="94"/>
      <c r="AN431" s="94"/>
      <c r="AO431" s="94"/>
      <c r="AP431" s="94"/>
      <c r="AQ431" s="94"/>
      <c r="AR431" s="94"/>
      <c r="AS431" s="94"/>
      <c r="AT431" s="94"/>
      <c r="AU431" s="94"/>
      <c r="AV431" s="94"/>
      <c r="AW431" s="94"/>
      <c r="AX431" s="94"/>
      <c r="AY431" s="94"/>
      <c r="AZ431" s="94"/>
      <c r="BA431" s="94"/>
      <c r="BB431" s="94"/>
      <c r="BC431" s="94"/>
    </row>
    <row r="432" spans="25:55" s="141" customFormat="1" x14ac:dyDescent="0.25">
      <c r="Y432" s="109">
        <v>357</v>
      </c>
      <c r="Z432" s="115">
        <f t="shared" si="60"/>
        <v>45</v>
      </c>
      <c r="AA432" s="115">
        <f t="shared" si="61"/>
        <v>45</v>
      </c>
      <c r="AB432" s="115">
        <f t="shared" si="62"/>
        <v>45</v>
      </c>
      <c r="AC432" s="115">
        <f t="shared" si="59"/>
        <v>45</v>
      </c>
      <c r="AD432" s="115">
        <f t="shared" si="64"/>
        <v>45</v>
      </c>
      <c r="AE432" s="115">
        <f t="shared" si="57"/>
        <v>45</v>
      </c>
      <c r="AF432" s="115">
        <f t="shared" si="58"/>
        <v>45</v>
      </c>
      <c r="AG432" s="115">
        <v>42</v>
      </c>
      <c r="AH432" s="115"/>
      <c r="AI432" s="114" t="b">
        <f t="shared" si="65"/>
        <v>1</v>
      </c>
      <c r="AJ432" s="116">
        <f t="shared" si="63"/>
        <v>0</v>
      </c>
      <c r="AK432" s="94"/>
      <c r="AL432" s="94"/>
      <c r="AM432" s="94"/>
      <c r="AN432" s="94"/>
      <c r="AO432" s="94"/>
      <c r="AP432" s="94"/>
      <c r="AQ432" s="94"/>
      <c r="AR432" s="94"/>
      <c r="AS432" s="94"/>
      <c r="AT432" s="94"/>
      <c r="AU432" s="94"/>
      <c r="AV432" s="94"/>
      <c r="AW432" s="94"/>
      <c r="AX432" s="94"/>
      <c r="AY432" s="94"/>
      <c r="AZ432" s="94"/>
      <c r="BA432" s="94"/>
      <c r="BB432" s="94"/>
      <c r="BC432" s="94"/>
    </row>
    <row r="433" spans="25:55" s="141" customFormat="1" x14ac:dyDescent="0.25">
      <c r="Y433" s="109">
        <v>358</v>
      </c>
      <c r="Z433" s="115">
        <f t="shared" si="60"/>
        <v>45</v>
      </c>
      <c r="AA433" s="115">
        <f t="shared" si="61"/>
        <v>45</v>
      </c>
      <c r="AB433" s="115">
        <f t="shared" si="62"/>
        <v>45</v>
      </c>
      <c r="AC433" s="115">
        <f t="shared" si="59"/>
        <v>45</v>
      </c>
      <c r="AD433" s="115">
        <f t="shared" si="64"/>
        <v>45</v>
      </c>
      <c r="AE433" s="115">
        <f t="shared" si="57"/>
        <v>45</v>
      </c>
      <c r="AF433" s="115">
        <f t="shared" si="58"/>
        <v>45</v>
      </c>
      <c r="AG433" s="115">
        <v>43</v>
      </c>
      <c r="AH433" s="115"/>
      <c r="AI433" s="114" t="b">
        <f t="shared" si="65"/>
        <v>1</v>
      </c>
      <c r="AJ433" s="116">
        <f t="shared" si="63"/>
        <v>0</v>
      </c>
      <c r="AK433" s="94"/>
      <c r="AL433" s="94"/>
      <c r="AM433" s="94"/>
      <c r="AN433" s="94"/>
      <c r="AO433" s="94"/>
      <c r="AP433" s="94"/>
      <c r="AQ433" s="94"/>
      <c r="AR433" s="94"/>
      <c r="AS433" s="94"/>
      <c r="AT433" s="94"/>
      <c r="AU433" s="94"/>
      <c r="AV433" s="94"/>
      <c r="AW433" s="94"/>
      <c r="AX433" s="94"/>
      <c r="AY433" s="94"/>
      <c r="AZ433" s="94"/>
      <c r="BA433" s="94"/>
      <c r="BB433" s="94"/>
      <c r="BC433" s="94"/>
    </row>
    <row r="434" spans="25:55" s="141" customFormat="1" x14ac:dyDescent="0.25">
      <c r="Y434" s="109">
        <v>359</v>
      </c>
      <c r="Z434" s="115">
        <f t="shared" si="60"/>
        <v>45</v>
      </c>
      <c r="AA434" s="115">
        <f t="shared" si="61"/>
        <v>45</v>
      </c>
      <c r="AB434" s="115">
        <f t="shared" si="62"/>
        <v>45</v>
      </c>
      <c r="AC434" s="115">
        <f t="shared" si="59"/>
        <v>45</v>
      </c>
      <c r="AD434" s="115">
        <f t="shared" si="64"/>
        <v>45</v>
      </c>
      <c r="AE434" s="115">
        <f t="shared" si="57"/>
        <v>45</v>
      </c>
      <c r="AF434" s="115">
        <f t="shared" si="58"/>
        <v>45</v>
      </c>
      <c r="AG434" s="115">
        <v>44</v>
      </c>
      <c r="AH434" s="115"/>
      <c r="AI434" s="114" t="b">
        <f t="shared" si="65"/>
        <v>1</v>
      </c>
      <c r="AJ434" s="116">
        <f t="shared" si="63"/>
        <v>0</v>
      </c>
      <c r="AK434" s="94"/>
      <c r="AL434" s="94"/>
      <c r="AM434" s="94"/>
      <c r="AN434" s="94"/>
      <c r="AO434" s="94"/>
      <c r="AP434" s="94"/>
      <c r="AQ434" s="94"/>
      <c r="AR434" s="94"/>
      <c r="AS434" s="94"/>
      <c r="AT434" s="94"/>
      <c r="AU434" s="94"/>
      <c r="AV434" s="94"/>
      <c r="AW434" s="94"/>
      <c r="AX434" s="94"/>
      <c r="AY434" s="94"/>
      <c r="AZ434" s="94"/>
      <c r="BA434" s="94"/>
      <c r="BB434" s="94"/>
      <c r="BC434" s="94"/>
    </row>
    <row r="435" spans="25:55" s="141" customFormat="1" x14ac:dyDescent="0.25">
      <c r="Y435" s="109">
        <v>360</v>
      </c>
      <c r="Z435" s="115">
        <f t="shared" si="60"/>
        <v>45</v>
      </c>
      <c r="AA435" s="115">
        <f t="shared" si="61"/>
        <v>45</v>
      </c>
      <c r="AB435" s="115">
        <f t="shared" si="62"/>
        <v>45</v>
      </c>
      <c r="AC435" s="115">
        <f t="shared" si="59"/>
        <v>45</v>
      </c>
      <c r="AD435" s="115">
        <f t="shared" si="64"/>
        <v>45</v>
      </c>
      <c r="AE435" s="115">
        <f t="shared" si="57"/>
        <v>45</v>
      </c>
      <c r="AF435" s="115">
        <f t="shared" si="58"/>
        <v>45</v>
      </c>
      <c r="AG435" s="115">
        <v>45</v>
      </c>
      <c r="AH435" s="115"/>
      <c r="AI435" s="114" t="b">
        <f t="shared" si="65"/>
        <v>1</v>
      </c>
      <c r="AJ435" s="116">
        <f t="shared" si="63"/>
        <v>0</v>
      </c>
      <c r="AK435" s="94"/>
      <c r="AL435" s="94"/>
      <c r="AM435" s="94"/>
      <c r="AN435" s="94"/>
      <c r="AO435" s="94"/>
      <c r="AP435" s="94"/>
      <c r="AQ435" s="94"/>
      <c r="AR435" s="94"/>
      <c r="AS435" s="94"/>
      <c r="AT435" s="94"/>
      <c r="AU435" s="94"/>
      <c r="AV435" s="94"/>
      <c r="AW435" s="94"/>
      <c r="AX435" s="94"/>
      <c r="AY435" s="94"/>
      <c r="AZ435" s="94"/>
      <c r="BA435" s="94"/>
      <c r="BB435" s="94"/>
      <c r="BC435" s="94"/>
    </row>
    <row r="436" spans="25:55" s="141" customFormat="1" x14ac:dyDescent="0.25">
      <c r="Y436" s="109">
        <v>361</v>
      </c>
      <c r="Z436" s="115">
        <f t="shared" si="60"/>
        <v>45</v>
      </c>
      <c r="AA436" s="115">
        <f t="shared" si="61"/>
        <v>45</v>
      </c>
      <c r="AB436" s="115">
        <f t="shared" si="62"/>
        <v>45</v>
      </c>
      <c r="AC436" s="115">
        <f t="shared" si="59"/>
        <v>45</v>
      </c>
      <c r="AD436" s="115">
        <f t="shared" si="64"/>
        <v>45</v>
      </c>
      <c r="AE436" s="115">
        <f t="shared" si="57"/>
        <v>45</v>
      </c>
      <c r="AF436" s="115">
        <f t="shared" si="58"/>
        <v>45</v>
      </c>
      <c r="AG436" s="115">
        <v>46</v>
      </c>
      <c r="AH436" s="115"/>
      <c r="AI436" s="114" t="b">
        <f t="shared" si="65"/>
        <v>1</v>
      </c>
      <c r="AJ436" s="116">
        <f t="shared" si="63"/>
        <v>0</v>
      </c>
      <c r="AK436" s="94"/>
      <c r="AL436" s="94"/>
      <c r="AM436" s="94"/>
      <c r="AN436" s="94"/>
      <c r="AO436" s="94"/>
      <c r="AP436" s="94"/>
      <c r="AQ436" s="94"/>
      <c r="AR436" s="94"/>
      <c r="AS436" s="94"/>
      <c r="AT436" s="94"/>
      <c r="AU436" s="94"/>
      <c r="AV436" s="94"/>
      <c r="AW436" s="94"/>
      <c r="AX436" s="94"/>
      <c r="AY436" s="94"/>
      <c r="AZ436" s="94"/>
      <c r="BA436" s="94"/>
      <c r="BB436" s="94"/>
      <c r="BC436" s="94"/>
    </row>
    <row r="437" spans="25:55" s="141" customFormat="1" x14ac:dyDescent="0.25">
      <c r="Y437" s="109">
        <v>362</v>
      </c>
      <c r="Z437" s="115">
        <f t="shared" si="60"/>
        <v>45</v>
      </c>
      <c r="AA437" s="115">
        <f t="shared" si="61"/>
        <v>45</v>
      </c>
      <c r="AB437" s="115">
        <f t="shared" si="62"/>
        <v>45</v>
      </c>
      <c r="AC437" s="115">
        <f t="shared" si="59"/>
        <v>45</v>
      </c>
      <c r="AD437" s="115">
        <f t="shared" si="64"/>
        <v>45</v>
      </c>
      <c r="AE437" s="115">
        <f t="shared" si="57"/>
        <v>45</v>
      </c>
      <c r="AF437" s="115">
        <f t="shared" si="58"/>
        <v>45</v>
      </c>
      <c r="AG437" s="115">
        <v>47</v>
      </c>
      <c r="AH437" s="115"/>
      <c r="AI437" s="114" t="b">
        <f t="shared" si="65"/>
        <v>1</v>
      </c>
      <c r="AJ437" s="116">
        <f t="shared" si="63"/>
        <v>0</v>
      </c>
      <c r="AK437" s="94"/>
      <c r="AL437" s="94"/>
      <c r="AM437" s="94"/>
      <c r="AN437" s="94"/>
      <c r="AO437" s="94"/>
      <c r="AP437" s="94"/>
      <c r="AQ437" s="94"/>
      <c r="AR437" s="94"/>
      <c r="AS437" s="94"/>
      <c r="AT437" s="94"/>
      <c r="AU437" s="94"/>
      <c r="AV437" s="94"/>
      <c r="AW437" s="94"/>
      <c r="AX437" s="94"/>
      <c r="AY437" s="94"/>
      <c r="AZ437" s="94"/>
      <c r="BA437" s="94"/>
      <c r="BB437" s="94"/>
      <c r="BC437" s="94"/>
    </row>
    <row r="438" spans="25:55" s="141" customFormat="1" x14ac:dyDescent="0.25">
      <c r="Y438" s="109">
        <v>363</v>
      </c>
      <c r="Z438" s="115">
        <f t="shared" si="60"/>
        <v>45</v>
      </c>
      <c r="AA438" s="115">
        <f t="shared" si="61"/>
        <v>45</v>
      </c>
      <c r="AB438" s="115">
        <f t="shared" si="62"/>
        <v>45</v>
      </c>
      <c r="AC438" s="115">
        <f t="shared" si="59"/>
        <v>45</v>
      </c>
      <c r="AD438" s="115">
        <f t="shared" si="64"/>
        <v>45</v>
      </c>
      <c r="AE438" s="115">
        <f t="shared" si="57"/>
        <v>45</v>
      </c>
      <c r="AF438" s="115">
        <f t="shared" si="58"/>
        <v>45</v>
      </c>
      <c r="AG438" s="115">
        <v>48</v>
      </c>
      <c r="AH438" s="115"/>
      <c r="AI438" s="114" t="b">
        <f t="shared" si="65"/>
        <v>1</v>
      </c>
      <c r="AJ438" s="116">
        <f t="shared" si="63"/>
        <v>0</v>
      </c>
      <c r="AK438" s="94"/>
      <c r="AL438" s="94"/>
      <c r="AM438" s="94"/>
      <c r="AN438" s="94"/>
      <c r="AO438" s="94"/>
      <c r="AP438" s="94"/>
      <c r="AQ438" s="94"/>
      <c r="AR438" s="94"/>
      <c r="AS438" s="94"/>
      <c r="AT438" s="94"/>
      <c r="AU438" s="94"/>
      <c r="AV438" s="94"/>
      <c r="AW438" s="94"/>
      <c r="AX438" s="94"/>
      <c r="AY438" s="94"/>
      <c r="AZ438" s="94"/>
      <c r="BA438" s="94"/>
      <c r="BB438" s="94"/>
      <c r="BC438" s="94"/>
    </row>
    <row r="439" spans="25:55" s="141" customFormat="1" x14ac:dyDescent="0.25">
      <c r="Y439" s="109">
        <v>364</v>
      </c>
      <c r="Z439" s="115">
        <f t="shared" si="60"/>
        <v>46</v>
      </c>
      <c r="AA439" s="115">
        <f t="shared" si="61"/>
        <v>46</v>
      </c>
      <c r="AB439" s="115">
        <f t="shared" si="62"/>
        <v>46</v>
      </c>
      <c r="AC439" s="115">
        <f t="shared" si="59"/>
        <v>46</v>
      </c>
      <c r="AD439" s="115">
        <f t="shared" si="64"/>
        <v>46</v>
      </c>
      <c r="AE439" s="115">
        <f t="shared" ref="AE439:AE470" si="66">ROUND($Y439/AG$75,0)</f>
        <v>46</v>
      </c>
      <c r="AF439" s="115">
        <f t="shared" ref="AF439:AF470" si="67">ROUND($Y439/AG$75,0)</f>
        <v>46</v>
      </c>
      <c r="AG439" s="115">
        <v>42</v>
      </c>
      <c r="AH439" s="115"/>
      <c r="AI439" s="114" t="b">
        <f t="shared" si="65"/>
        <v>1</v>
      </c>
      <c r="AJ439" s="116">
        <f t="shared" si="63"/>
        <v>0</v>
      </c>
      <c r="AK439" s="94"/>
      <c r="AL439" s="94"/>
      <c r="AM439" s="94"/>
      <c r="AN439" s="94"/>
      <c r="AO439" s="94"/>
      <c r="AP439" s="94"/>
      <c r="AQ439" s="94"/>
      <c r="AR439" s="94"/>
      <c r="AS439" s="94"/>
      <c r="AT439" s="94"/>
      <c r="AU439" s="94"/>
      <c r="AV439" s="94"/>
      <c r="AW439" s="94"/>
      <c r="AX439" s="94"/>
      <c r="AY439" s="94"/>
      <c r="AZ439" s="94"/>
      <c r="BA439" s="94"/>
      <c r="BB439" s="94"/>
      <c r="BC439" s="94"/>
    </row>
    <row r="440" spans="25:55" s="141" customFormat="1" x14ac:dyDescent="0.25">
      <c r="Y440" s="109">
        <v>365</v>
      </c>
      <c r="Z440" s="115">
        <f t="shared" si="60"/>
        <v>46</v>
      </c>
      <c r="AA440" s="115">
        <f t="shared" si="61"/>
        <v>46</v>
      </c>
      <c r="AB440" s="115">
        <f t="shared" si="62"/>
        <v>46</v>
      </c>
      <c r="AC440" s="115">
        <f t="shared" ref="AC440:AC471" si="68">ROUND($Y440/AG$75,0)</f>
        <v>46</v>
      </c>
      <c r="AD440" s="115">
        <f t="shared" si="64"/>
        <v>46</v>
      </c>
      <c r="AE440" s="115">
        <f t="shared" si="66"/>
        <v>46</v>
      </c>
      <c r="AF440" s="115">
        <f t="shared" si="67"/>
        <v>46</v>
      </c>
      <c r="AG440" s="115">
        <v>43</v>
      </c>
      <c r="AH440" s="115"/>
      <c r="AI440" s="114" t="b">
        <f t="shared" si="65"/>
        <v>1</v>
      </c>
      <c r="AJ440" s="116">
        <f t="shared" si="63"/>
        <v>0</v>
      </c>
      <c r="AK440" s="94"/>
      <c r="AL440" s="94"/>
      <c r="AM440" s="94"/>
      <c r="AN440" s="94"/>
      <c r="AO440" s="94"/>
      <c r="AP440" s="94"/>
      <c r="AQ440" s="94"/>
      <c r="AR440" s="94"/>
      <c r="AS440" s="94"/>
      <c r="AT440" s="94"/>
      <c r="AU440" s="94"/>
      <c r="AV440" s="94"/>
      <c r="AW440" s="94"/>
      <c r="AX440" s="94"/>
      <c r="AY440" s="94"/>
      <c r="AZ440" s="94"/>
      <c r="BA440" s="94"/>
      <c r="BB440" s="94"/>
      <c r="BC440" s="94"/>
    </row>
    <row r="441" spans="25:55" s="141" customFormat="1" x14ac:dyDescent="0.25">
      <c r="Y441" s="109">
        <v>366</v>
      </c>
      <c r="Z441" s="115">
        <f t="shared" ref="Z441:Z472" si="69">ROUND(Y441/AG$75,0)</f>
        <v>46</v>
      </c>
      <c r="AA441" s="115">
        <f t="shared" ref="AA441:AA472" si="70">ROUND(Y441/AG$75,0)</f>
        <v>46</v>
      </c>
      <c r="AB441" s="115">
        <f t="shared" ref="AB441:AB472" si="71">ROUND($Y441/AG$75,0)</f>
        <v>46</v>
      </c>
      <c r="AC441" s="115">
        <f t="shared" si="68"/>
        <v>46</v>
      </c>
      <c r="AD441" s="115">
        <f t="shared" si="64"/>
        <v>46</v>
      </c>
      <c r="AE441" s="115">
        <f t="shared" si="66"/>
        <v>46</v>
      </c>
      <c r="AF441" s="115">
        <f t="shared" si="67"/>
        <v>46</v>
      </c>
      <c r="AG441" s="115">
        <v>44</v>
      </c>
      <c r="AH441" s="115"/>
      <c r="AI441" s="114" t="b">
        <f t="shared" si="65"/>
        <v>1</v>
      </c>
      <c r="AJ441" s="116">
        <f t="shared" si="63"/>
        <v>0</v>
      </c>
      <c r="AK441" s="94"/>
      <c r="AL441" s="94"/>
      <c r="AM441" s="94"/>
      <c r="AN441" s="94"/>
      <c r="AO441" s="94"/>
      <c r="AP441" s="94"/>
      <c r="AQ441" s="94"/>
      <c r="AR441" s="94"/>
      <c r="AS441" s="94"/>
      <c r="AT441" s="94"/>
      <c r="AU441" s="94"/>
      <c r="AV441" s="94"/>
      <c r="AW441" s="94"/>
      <c r="AX441" s="94"/>
      <c r="AY441" s="94"/>
      <c r="AZ441" s="94"/>
      <c r="BA441" s="94"/>
      <c r="BB441" s="94"/>
      <c r="BC441" s="94"/>
    </row>
    <row r="442" spans="25:55" s="141" customFormat="1" x14ac:dyDescent="0.25">
      <c r="Y442" s="109">
        <v>367</v>
      </c>
      <c r="Z442" s="115">
        <f t="shared" si="69"/>
        <v>46</v>
      </c>
      <c r="AA442" s="115">
        <f t="shared" si="70"/>
        <v>46</v>
      </c>
      <c r="AB442" s="115">
        <f t="shared" si="71"/>
        <v>46</v>
      </c>
      <c r="AC442" s="115">
        <f t="shared" si="68"/>
        <v>46</v>
      </c>
      <c r="AD442" s="115">
        <f t="shared" si="64"/>
        <v>46</v>
      </c>
      <c r="AE442" s="115">
        <f t="shared" si="66"/>
        <v>46</v>
      </c>
      <c r="AF442" s="115">
        <f t="shared" si="67"/>
        <v>46</v>
      </c>
      <c r="AG442" s="115">
        <v>45</v>
      </c>
      <c r="AH442" s="115"/>
      <c r="AI442" s="114" t="b">
        <f t="shared" si="65"/>
        <v>1</v>
      </c>
      <c r="AJ442" s="116">
        <f t="shared" si="63"/>
        <v>0</v>
      </c>
      <c r="AK442" s="94"/>
      <c r="AL442" s="94"/>
      <c r="AM442" s="94"/>
      <c r="AN442" s="94"/>
      <c r="AO442" s="94"/>
      <c r="AP442" s="94"/>
      <c r="AQ442" s="94"/>
      <c r="AR442" s="94"/>
      <c r="AS442" s="94"/>
      <c r="AT442" s="94"/>
      <c r="AU442" s="94"/>
      <c r="AV442" s="94"/>
      <c r="AW442" s="94"/>
      <c r="AX442" s="94"/>
      <c r="AY442" s="94"/>
      <c r="AZ442" s="94"/>
      <c r="BA442" s="94"/>
      <c r="BB442" s="94"/>
      <c r="BC442" s="94"/>
    </row>
    <row r="443" spans="25:55" s="141" customFormat="1" x14ac:dyDescent="0.25">
      <c r="Y443" s="109">
        <v>368</v>
      </c>
      <c r="Z443" s="115">
        <f t="shared" si="69"/>
        <v>46</v>
      </c>
      <c r="AA443" s="115">
        <f t="shared" si="70"/>
        <v>46</v>
      </c>
      <c r="AB443" s="115">
        <f t="shared" si="71"/>
        <v>46</v>
      </c>
      <c r="AC443" s="115">
        <f t="shared" si="68"/>
        <v>46</v>
      </c>
      <c r="AD443" s="115">
        <f t="shared" ref="AD443:AD474" si="72">ROUND($Y443/AG$75,0)</f>
        <v>46</v>
      </c>
      <c r="AE443" s="115">
        <f t="shared" si="66"/>
        <v>46</v>
      </c>
      <c r="AF443" s="115">
        <f t="shared" si="67"/>
        <v>46</v>
      </c>
      <c r="AG443" s="115">
        <v>46</v>
      </c>
      <c r="AH443" s="115"/>
      <c r="AI443" s="114" t="b">
        <f t="shared" si="65"/>
        <v>1</v>
      </c>
      <c r="AJ443" s="116">
        <f t="shared" si="63"/>
        <v>0</v>
      </c>
      <c r="AK443" s="94"/>
      <c r="AL443" s="94"/>
      <c r="AM443" s="94"/>
      <c r="AN443" s="94"/>
      <c r="AO443" s="94"/>
      <c r="AP443" s="94"/>
      <c r="AQ443" s="94"/>
      <c r="AR443" s="94"/>
      <c r="AS443" s="94"/>
      <c r="AT443" s="94"/>
      <c r="AU443" s="94"/>
      <c r="AV443" s="94"/>
      <c r="AW443" s="94"/>
      <c r="AX443" s="94"/>
      <c r="AY443" s="94"/>
      <c r="AZ443" s="94"/>
      <c r="BA443" s="94"/>
      <c r="BB443" s="94"/>
      <c r="BC443" s="94"/>
    </row>
    <row r="444" spans="25:55" s="141" customFormat="1" x14ac:dyDescent="0.25">
      <c r="Y444" s="109">
        <v>369</v>
      </c>
      <c r="Z444" s="115">
        <f t="shared" si="69"/>
        <v>46</v>
      </c>
      <c r="AA444" s="115">
        <f t="shared" si="70"/>
        <v>46</v>
      </c>
      <c r="AB444" s="115">
        <f t="shared" si="71"/>
        <v>46</v>
      </c>
      <c r="AC444" s="115">
        <f t="shared" si="68"/>
        <v>46</v>
      </c>
      <c r="AD444" s="115">
        <f t="shared" si="72"/>
        <v>46</v>
      </c>
      <c r="AE444" s="115">
        <f t="shared" si="66"/>
        <v>46</v>
      </c>
      <c r="AF444" s="115">
        <f t="shared" si="67"/>
        <v>46</v>
      </c>
      <c r="AG444" s="115">
        <v>47</v>
      </c>
      <c r="AH444" s="115"/>
      <c r="AI444" s="114" t="b">
        <f t="shared" si="65"/>
        <v>1</v>
      </c>
      <c r="AJ444" s="116">
        <f t="shared" si="63"/>
        <v>0</v>
      </c>
      <c r="AK444" s="94"/>
      <c r="AL444" s="94"/>
      <c r="AM444" s="94"/>
      <c r="AN444" s="94"/>
      <c r="AO444" s="94"/>
      <c r="AP444" s="94"/>
      <c r="AQ444" s="94"/>
      <c r="AR444" s="94"/>
      <c r="AS444" s="94"/>
      <c r="AT444" s="94"/>
      <c r="AU444" s="94"/>
      <c r="AV444" s="94"/>
      <c r="AW444" s="94"/>
      <c r="AX444" s="94"/>
      <c r="AY444" s="94"/>
      <c r="AZ444" s="94"/>
      <c r="BA444" s="94"/>
      <c r="BB444" s="94"/>
      <c r="BC444" s="94"/>
    </row>
    <row r="445" spans="25:55" s="141" customFormat="1" x14ac:dyDescent="0.25">
      <c r="Y445" s="109">
        <v>370</v>
      </c>
      <c r="Z445" s="115">
        <f t="shared" si="69"/>
        <v>46</v>
      </c>
      <c r="AA445" s="115">
        <f t="shared" si="70"/>
        <v>46</v>
      </c>
      <c r="AB445" s="115">
        <f t="shared" si="71"/>
        <v>46</v>
      </c>
      <c r="AC445" s="115">
        <f t="shared" si="68"/>
        <v>46</v>
      </c>
      <c r="AD445" s="115">
        <f t="shared" si="72"/>
        <v>46</v>
      </c>
      <c r="AE445" s="115">
        <f t="shared" si="66"/>
        <v>46</v>
      </c>
      <c r="AF445" s="115">
        <f t="shared" si="67"/>
        <v>46</v>
      </c>
      <c r="AG445" s="115">
        <v>48</v>
      </c>
      <c r="AH445" s="115"/>
      <c r="AI445" s="114" t="b">
        <f t="shared" si="65"/>
        <v>1</v>
      </c>
      <c r="AJ445" s="116">
        <f t="shared" si="63"/>
        <v>0</v>
      </c>
      <c r="AK445" s="94"/>
      <c r="AL445" s="94"/>
      <c r="AM445" s="94"/>
      <c r="AN445" s="94"/>
      <c r="AO445" s="94"/>
      <c r="AP445" s="94"/>
      <c r="AQ445" s="94"/>
      <c r="AR445" s="94"/>
      <c r="AS445" s="94"/>
      <c r="AT445" s="94"/>
      <c r="AU445" s="94"/>
      <c r="AV445" s="94"/>
      <c r="AW445" s="94"/>
      <c r="AX445" s="94"/>
      <c r="AY445" s="94"/>
      <c r="AZ445" s="94"/>
      <c r="BA445" s="94"/>
      <c r="BB445" s="94"/>
      <c r="BC445" s="94"/>
    </row>
    <row r="446" spans="25:55" s="141" customFormat="1" x14ac:dyDescent="0.25">
      <c r="Y446" s="109">
        <v>371</v>
      </c>
      <c r="Z446" s="115">
        <f t="shared" si="69"/>
        <v>46</v>
      </c>
      <c r="AA446" s="115">
        <f t="shared" si="70"/>
        <v>46</v>
      </c>
      <c r="AB446" s="115">
        <f t="shared" si="71"/>
        <v>46</v>
      </c>
      <c r="AC446" s="115">
        <f t="shared" si="68"/>
        <v>46</v>
      </c>
      <c r="AD446" s="115">
        <f t="shared" si="72"/>
        <v>46</v>
      </c>
      <c r="AE446" s="115">
        <f t="shared" si="66"/>
        <v>46</v>
      </c>
      <c r="AF446" s="115">
        <f t="shared" si="67"/>
        <v>46</v>
      </c>
      <c r="AG446" s="115">
        <v>49</v>
      </c>
      <c r="AH446" s="115"/>
      <c r="AI446" s="114" t="b">
        <f t="shared" si="65"/>
        <v>1</v>
      </c>
      <c r="AJ446" s="116">
        <f t="shared" si="63"/>
        <v>0</v>
      </c>
      <c r="AK446" s="94"/>
      <c r="AL446" s="94"/>
      <c r="AM446" s="94"/>
      <c r="AN446" s="94"/>
      <c r="AO446" s="94"/>
      <c r="AP446" s="94"/>
      <c r="AQ446" s="94"/>
      <c r="AR446" s="94"/>
      <c r="AS446" s="94"/>
      <c r="AT446" s="94"/>
      <c r="AU446" s="94"/>
      <c r="AV446" s="94"/>
      <c r="AW446" s="94"/>
      <c r="AX446" s="94"/>
      <c r="AY446" s="94"/>
      <c r="AZ446" s="94"/>
      <c r="BA446" s="94"/>
      <c r="BB446" s="94"/>
      <c r="BC446" s="94"/>
    </row>
    <row r="447" spans="25:55" s="141" customFormat="1" x14ac:dyDescent="0.25">
      <c r="Y447" s="109">
        <v>372</v>
      </c>
      <c r="Z447" s="115">
        <f t="shared" si="69"/>
        <v>47</v>
      </c>
      <c r="AA447" s="115">
        <f t="shared" si="70"/>
        <v>47</v>
      </c>
      <c r="AB447" s="115">
        <f t="shared" si="71"/>
        <v>47</v>
      </c>
      <c r="AC447" s="115">
        <f t="shared" si="68"/>
        <v>47</v>
      </c>
      <c r="AD447" s="115">
        <f t="shared" si="72"/>
        <v>47</v>
      </c>
      <c r="AE447" s="115">
        <f t="shared" si="66"/>
        <v>47</v>
      </c>
      <c r="AF447" s="115">
        <f t="shared" si="67"/>
        <v>47</v>
      </c>
      <c r="AG447" s="115">
        <v>43</v>
      </c>
      <c r="AH447" s="115"/>
      <c r="AI447" s="114" t="b">
        <f t="shared" si="65"/>
        <v>1</v>
      </c>
      <c r="AJ447" s="116">
        <f t="shared" si="63"/>
        <v>0</v>
      </c>
      <c r="AK447" s="94"/>
      <c r="AL447" s="94"/>
      <c r="AM447" s="94"/>
      <c r="AN447" s="94"/>
      <c r="AO447" s="94"/>
      <c r="AP447" s="94"/>
      <c r="AQ447" s="94"/>
      <c r="AR447" s="94"/>
      <c r="AS447" s="94"/>
      <c r="AT447" s="94"/>
      <c r="AU447" s="94"/>
      <c r="AV447" s="94"/>
      <c r="AW447" s="94"/>
      <c r="AX447" s="94"/>
      <c r="AY447" s="94"/>
      <c r="AZ447" s="94"/>
      <c r="BA447" s="94"/>
      <c r="BB447" s="94"/>
      <c r="BC447" s="94"/>
    </row>
    <row r="448" spans="25:55" s="141" customFormat="1" x14ac:dyDescent="0.25">
      <c r="Y448" s="109">
        <v>373</v>
      </c>
      <c r="Z448" s="115">
        <f t="shared" si="69"/>
        <v>47</v>
      </c>
      <c r="AA448" s="115">
        <f t="shared" si="70"/>
        <v>47</v>
      </c>
      <c r="AB448" s="115">
        <f t="shared" si="71"/>
        <v>47</v>
      </c>
      <c r="AC448" s="115">
        <f t="shared" si="68"/>
        <v>47</v>
      </c>
      <c r="AD448" s="115">
        <f t="shared" si="72"/>
        <v>47</v>
      </c>
      <c r="AE448" s="115">
        <f t="shared" si="66"/>
        <v>47</v>
      </c>
      <c r="AF448" s="115">
        <f t="shared" si="67"/>
        <v>47</v>
      </c>
      <c r="AG448" s="115">
        <v>44</v>
      </c>
      <c r="AH448" s="115"/>
      <c r="AI448" s="114" t="b">
        <f t="shared" si="65"/>
        <v>1</v>
      </c>
      <c r="AJ448" s="116">
        <f t="shared" si="63"/>
        <v>0</v>
      </c>
      <c r="AK448" s="94"/>
      <c r="AL448" s="94"/>
      <c r="AM448" s="94"/>
      <c r="AN448" s="94"/>
      <c r="AO448" s="94"/>
      <c r="AP448" s="94"/>
      <c r="AQ448" s="94"/>
      <c r="AR448" s="94"/>
      <c r="AS448" s="94"/>
      <c r="AT448" s="94"/>
      <c r="AU448" s="94"/>
      <c r="AV448" s="94"/>
      <c r="AW448" s="94"/>
      <c r="AX448" s="94"/>
      <c r="AY448" s="94"/>
      <c r="AZ448" s="94"/>
      <c r="BA448" s="94"/>
      <c r="BB448" s="94"/>
      <c r="BC448" s="94"/>
    </row>
    <row r="449" spans="25:55" s="141" customFormat="1" x14ac:dyDescent="0.25">
      <c r="Y449" s="109">
        <v>374</v>
      </c>
      <c r="Z449" s="115">
        <f t="shared" si="69"/>
        <v>47</v>
      </c>
      <c r="AA449" s="115">
        <f t="shared" si="70"/>
        <v>47</v>
      </c>
      <c r="AB449" s="115">
        <f t="shared" si="71"/>
        <v>47</v>
      </c>
      <c r="AC449" s="115">
        <f t="shared" si="68"/>
        <v>47</v>
      </c>
      <c r="AD449" s="115">
        <f t="shared" si="72"/>
        <v>47</v>
      </c>
      <c r="AE449" s="115">
        <f t="shared" si="66"/>
        <v>47</v>
      </c>
      <c r="AF449" s="115">
        <f t="shared" si="67"/>
        <v>47</v>
      </c>
      <c r="AG449" s="115">
        <v>45</v>
      </c>
      <c r="AH449" s="115"/>
      <c r="AI449" s="114" t="b">
        <f t="shared" si="65"/>
        <v>1</v>
      </c>
      <c r="AJ449" s="116">
        <f t="shared" si="63"/>
        <v>0</v>
      </c>
      <c r="AK449" s="94"/>
      <c r="AL449" s="94"/>
      <c r="AM449" s="94"/>
      <c r="AN449" s="94"/>
      <c r="AO449" s="94"/>
      <c r="AP449" s="94"/>
      <c r="AQ449" s="94"/>
      <c r="AR449" s="94"/>
      <c r="AS449" s="94"/>
      <c r="AT449" s="94"/>
      <c r="AU449" s="94"/>
      <c r="AV449" s="94"/>
      <c r="AW449" s="94"/>
      <c r="AX449" s="94"/>
      <c r="AY449" s="94"/>
      <c r="AZ449" s="94"/>
      <c r="BA449" s="94"/>
      <c r="BB449" s="94"/>
      <c r="BC449" s="94"/>
    </row>
    <row r="450" spans="25:55" s="141" customFormat="1" x14ac:dyDescent="0.25">
      <c r="Y450" s="109">
        <v>375</v>
      </c>
      <c r="Z450" s="115">
        <f t="shared" si="69"/>
        <v>47</v>
      </c>
      <c r="AA450" s="115">
        <f t="shared" si="70"/>
        <v>47</v>
      </c>
      <c r="AB450" s="115">
        <f t="shared" si="71"/>
        <v>47</v>
      </c>
      <c r="AC450" s="115">
        <f t="shared" si="68"/>
        <v>47</v>
      </c>
      <c r="AD450" s="115">
        <f t="shared" si="72"/>
        <v>47</v>
      </c>
      <c r="AE450" s="115">
        <f t="shared" si="66"/>
        <v>47</v>
      </c>
      <c r="AF450" s="115">
        <f t="shared" si="67"/>
        <v>47</v>
      </c>
      <c r="AG450" s="115">
        <v>46</v>
      </c>
      <c r="AH450" s="115"/>
      <c r="AI450" s="114" t="b">
        <f t="shared" si="65"/>
        <v>1</v>
      </c>
      <c r="AJ450" s="116">
        <f t="shared" si="63"/>
        <v>0</v>
      </c>
      <c r="AK450" s="94"/>
      <c r="AL450" s="94"/>
      <c r="AM450" s="94"/>
      <c r="AN450" s="94"/>
      <c r="AO450" s="94"/>
      <c r="AP450" s="94"/>
      <c r="AQ450" s="94"/>
      <c r="AR450" s="94"/>
      <c r="AS450" s="94"/>
      <c r="AT450" s="94"/>
      <c r="AU450" s="94"/>
      <c r="AV450" s="94"/>
      <c r="AW450" s="94"/>
      <c r="AX450" s="94"/>
      <c r="AY450" s="94"/>
      <c r="AZ450" s="94"/>
      <c r="BA450" s="94"/>
      <c r="BB450" s="94"/>
      <c r="BC450" s="94"/>
    </row>
    <row r="451" spans="25:55" s="141" customFormat="1" x14ac:dyDescent="0.25">
      <c r="Y451" s="109">
        <v>376</v>
      </c>
      <c r="Z451" s="115">
        <f t="shared" si="69"/>
        <v>47</v>
      </c>
      <c r="AA451" s="115">
        <f t="shared" si="70"/>
        <v>47</v>
      </c>
      <c r="AB451" s="115">
        <f t="shared" si="71"/>
        <v>47</v>
      </c>
      <c r="AC451" s="115">
        <f t="shared" si="68"/>
        <v>47</v>
      </c>
      <c r="AD451" s="115">
        <f t="shared" si="72"/>
        <v>47</v>
      </c>
      <c r="AE451" s="115">
        <f t="shared" si="66"/>
        <v>47</v>
      </c>
      <c r="AF451" s="115">
        <f t="shared" si="67"/>
        <v>47</v>
      </c>
      <c r="AG451" s="115">
        <v>47</v>
      </c>
      <c r="AH451" s="115"/>
      <c r="AI451" s="114" t="b">
        <f t="shared" si="65"/>
        <v>1</v>
      </c>
      <c r="AJ451" s="116">
        <f t="shared" si="63"/>
        <v>0</v>
      </c>
      <c r="AK451" s="94"/>
      <c r="AL451" s="94"/>
      <c r="AM451" s="94"/>
      <c r="AN451" s="94"/>
      <c r="AO451" s="94"/>
      <c r="AP451" s="94"/>
      <c r="AQ451" s="94"/>
      <c r="AR451" s="94"/>
      <c r="AS451" s="94"/>
      <c r="AT451" s="94"/>
      <c r="AU451" s="94"/>
      <c r="AV451" s="94"/>
      <c r="AW451" s="94"/>
      <c r="AX451" s="94"/>
      <c r="AY451" s="94"/>
      <c r="AZ451" s="94"/>
      <c r="BA451" s="94"/>
      <c r="BB451" s="94"/>
      <c r="BC451" s="94"/>
    </row>
    <row r="452" spans="25:55" s="141" customFormat="1" x14ac:dyDescent="0.25">
      <c r="Y452" s="109">
        <v>377</v>
      </c>
      <c r="Z452" s="115">
        <f t="shared" si="69"/>
        <v>47</v>
      </c>
      <c r="AA452" s="115">
        <f t="shared" si="70"/>
        <v>47</v>
      </c>
      <c r="AB452" s="115">
        <f t="shared" si="71"/>
        <v>47</v>
      </c>
      <c r="AC452" s="115">
        <f t="shared" si="68"/>
        <v>47</v>
      </c>
      <c r="AD452" s="115">
        <f t="shared" si="72"/>
        <v>47</v>
      </c>
      <c r="AE452" s="115">
        <f t="shared" si="66"/>
        <v>47</v>
      </c>
      <c r="AF452" s="115">
        <f t="shared" si="67"/>
        <v>47</v>
      </c>
      <c r="AG452" s="115">
        <v>48</v>
      </c>
      <c r="AH452" s="115"/>
      <c r="AI452" s="114" t="b">
        <f t="shared" si="65"/>
        <v>1</v>
      </c>
      <c r="AJ452" s="116">
        <f t="shared" si="63"/>
        <v>0</v>
      </c>
      <c r="AK452" s="94"/>
      <c r="AL452" s="94"/>
      <c r="AM452" s="94"/>
      <c r="AN452" s="94"/>
      <c r="AO452" s="94"/>
      <c r="AP452" s="94"/>
      <c r="AQ452" s="94"/>
      <c r="AR452" s="94"/>
      <c r="AS452" s="94"/>
      <c r="AT452" s="94"/>
      <c r="AU452" s="94"/>
      <c r="AV452" s="94"/>
      <c r="AW452" s="94"/>
      <c r="AX452" s="94"/>
      <c r="AY452" s="94"/>
      <c r="AZ452" s="94"/>
      <c r="BA452" s="94"/>
      <c r="BB452" s="94"/>
      <c r="BC452" s="94"/>
    </row>
    <row r="453" spans="25:55" s="141" customFormat="1" x14ac:dyDescent="0.25">
      <c r="Y453" s="109">
        <v>378</v>
      </c>
      <c r="Z453" s="115">
        <f t="shared" si="69"/>
        <v>47</v>
      </c>
      <c r="AA453" s="115">
        <f t="shared" si="70"/>
        <v>47</v>
      </c>
      <c r="AB453" s="115">
        <f t="shared" si="71"/>
        <v>47</v>
      </c>
      <c r="AC453" s="115">
        <f t="shared" si="68"/>
        <v>47</v>
      </c>
      <c r="AD453" s="115">
        <f t="shared" si="72"/>
        <v>47</v>
      </c>
      <c r="AE453" s="115">
        <f t="shared" si="66"/>
        <v>47</v>
      </c>
      <c r="AF453" s="115">
        <f t="shared" si="67"/>
        <v>47</v>
      </c>
      <c r="AG453" s="115">
        <v>49</v>
      </c>
      <c r="AH453" s="115"/>
      <c r="AI453" s="114" t="b">
        <f t="shared" si="65"/>
        <v>1</v>
      </c>
      <c r="AJ453" s="116">
        <f t="shared" si="63"/>
        <v>0</v>
      </c>
      <c r="AK453" s="94"/>
      <c r="AL453" s="94"/>
      <c r="AM453" s="94"/>
      <c r="AN453" s="94"/>
      <c r="AO453" s="94"/>
      <c r="AP453" s="94"/>
      <c r="AQ453" s="94"/>
      <c r="AR453" s="94"/>
      <c r="AS453" s="94"/>
      <c r="AT453" s="94"/>
      <c r="AU453" s="94"/>
      <c r="AV453" s="94"/>
      <c r="AW453" s="94"/>
      <c r="AX453" s="94"/>
      <c r="AY453" s="94"/>
      <c r="AZ453" s="94"/>
      <c r="BA453" s="94"/>
      <c r="BB453" s="94"/>
      <c r="BC453" s="94"/>
    </row>
    <row r="454" spans="25:55" s="141" customFormat="1" x14ac:dyDescent="0.25">
      <c r="Y454" s="109">
        <v>379</v>
      </c>
      <c r="Z454" s="115">
        <f t="shared" si="69"/>
        <v>47</v>
      </c>
      <c r="AA454" s="115">
        <f t="shared" si="70"/>
        <v>47</v>
      </c>
      <c r="AB454" s="115">
        <f t="shared" si="71"/>
        <v>47</v>
      </c>
      <c r="AC454" s="115">
        <f t="shared" si="68"/>
        <v>47</v>
      </c>
      <c r="AD454" s="115">
        <f t="shared" si="72"/>
        <v>47</v>
      </c>
      <c r="AE454" s="115">
        <f t="shared" si="66"/>
        <v>47</v>
      </c>
      <c r="AF454" s="115">
        <f t="shared" si="67"/>
        <v>47</v>
      </c>
      <c r="AG454" s="115">
        <v>50</v>
      </c>
      <c r="AH454" s="115"/>
      <c r="AI454" s="114" t="b">
        <f t="shared" si="65"/>
        <v>1</v>
      </c>
      <c r="AJ454" s="116">
        <f t="shared" si="63"/>
        <v>0</v>
      </c>
      <c r="AK454" s="94"/>
      <c r="AL454" s="94"/>
      <c r="AM454" s="94"/>
      <c r="AN454" s="94"/>
      <c r="AO454" s="94"/>
      <c r="AP454" s="94"/>
      <c r="AQ454" s="94"/>
      <c r="AR454" s="94"/>
      <c r="AS454" s="94"/>
      <c r="AT454" s="94"/>
      <c r="AU454" s="94"/>
      <c r="AV454" s="94"/>
      <c r="AW454" s="94"/>
      <c r="AX454" s="94"/>
      <c r="AY454" s="94"/>
      <c r="AZ454" s="94"/>
      <c r="BA454" s="94"/>
      <c r="BB454" s="94"/>
      <c r="BC454" s="94"/>
    </row>
    <row r="455" spans="25:55" s="141" customFormat="1" x14ac:dyDescent="0.25">
      <c r="Y455" s="109">
        <v>380</v>
      </c>
      <c r="Z455" s="115">
        <f t="shared" si="69"/>
        <v>48</v>
      </c>
      <c r="AA455" s="115">
        <f t="shared" si="70"/>
        <v>48</v>
      </c>
      <c r="AB455" s="115">
        <f t="shared" si="71"/>
        <v>48</v>
      </c>
      <c r="AC455" s="115">
        <f t="shared" si="68"/>
        <v>48</v>
      </c>
      <c r="AD455" s="115">
        <f t="shared" si="72"/>
        <v>48</v>
      </c>
      <c r="AE455" s="115">
        <f t="shared" si="66"/>
        <v>48</v>
      </c>
      <c r="AF455" s="115">
        <f t="shared" si="67"/>
        <v>48</v>
      </c>
      <c r="AG455" s="115">
        <v>44</v>
      </c>
      <c r="AH455" s="115"/>
      <c r="AI455" s="114" t="b">
        <f t="shared" si="65"/>
        <v>1</v>
      </c>
      <c r="AJ455" s="116">
        <f t="shared" si="63"/>
        <v>0</v>
      </c>
      <c r="AK455" s="94"/>
      <c r="AL455" s="94"/>
      <c r="AM455" s="94"/>
      <c r="AN455" s="94"/>
      <c r="AO455" s="94"/>
      <c r="AP455" s="94"/>
      <c r="AQ455" s="94"/>
      <c r="AR455" s="94"/>
      <c r="AS455" s="94"/>
      <c r="AT455" s="94"/>
      <c r="AU455" s="94"/>
      <c r="AV455" s="94"/>
      <c r="AW455" s="94"/>
      <c r="AX455" s="94"/>
      <c r="AY455" s="94"/>
      <c r="AZ455" s="94"/>
      <c r="BA455" s="94"/>
      <c r="BB455" s="94"/>
      <c r="BC455" s="94"/>
    </row>
    <row r="456" spans="25:55" s="141" customFormat="1" x14ac:dyDescent="0.25">
      <c r="Y456" s="109">
        <v>381</v>
      </c>
      <c r="Z456" s="115">
        <f t="shared" si="69"/>
        <v>48</v>
      </c>
      <c r="AA456" s="115">
        <f t="shared" si="70"/>
        <v>48</v>
      </c>
      <c r="AB456" s="115">
        <f t="shared" si="71"/>
        <v>48</v>
      </c>
      <c r="AC456" s="115">
        <f t="shared" si="68"/>
        <v>48</v>
      </c>
      <c r="AD456" s="115">
        <f t="shared" si="72"/>
        <v>48</v>
      </c>
      <c r="AE456" s="115">
        <f t="shared" si="66"/>
        <v>48</v>
      </c>
      <c r="AF456" s="115">
        <f t="shared" si="67"/>
        <v>48</v>
      </c>
      <c r="AG456" s="115">
        <v>45</v>
      </c>
      <c r="AH456" s="115"/>
      <c r="AI456" s="114" t="b">
        <f t="shared" si="65"/>
        <v>1</v>
      </c>
      <c r="AJ456" s="116">
        <f t="shared" si="63"/>
        <v>0</v>
      </c>
      <c r="AK456" s="94"/>
      <c r="AL456" s="94"/>
      <c r="AM456" s="94"/>
      <c r="AN456" s="94"/>
      <c r="AO456" s="94"/>
      <c r="AP456" s="94"/>
      <c r="AQ456" s="94"/>
      <c r="AR456" s="94"/>
      <c r="AS456" s="94"/>
      <c r="AT456" s="94"/>
      <c r="AU456" s="94"/>
      <c r="AV456" s="94"/>
      <c r="AW456" s="94"/>
      <c r="AX456" s="94"/>
      <c r="AY456" s="94"/>
      <c r="AZ456" s="94"/>
      <c r="BA456" s="94"/>
      <c r="BB456" s="94"/>
      <c r="BC456" s="94"/>
    </row>
    <row r="457" spans="25:55" s="141" customFormat="1" x14ac:dyDescent="0.25">
      <c r="Y457" s="109">
        <v>382</v>
      </c>
      <c r="Z457" s="115">
        <f t="shared" si="69"/>
        <v>48</v>
      </c>
      <c r="AA457" s="115">
        <f t="shared" si="70"/>
        <v>48</v>
      </c>
      <c r="AB457" s="115">
        <f t="shared" si="71"/>
        <v>48</v>
      </c>
      <c r="AC457" s="115">
        <f t="shared" si="68"/>
        <v>48</v>
      </c>
      <c r="AD457" s="115">
        <f t="shared" si="72"/>
        <v>48</v>
      </c>
      <c r="AE457" s="115">
        <f t="shared" si="66"/>
        <v>48</v>
      </c>
      <c r="AF457" s="115">
        <f t="shared" si="67"/>
        <v>48</v>
      </c>
      <c r="AG457" s="115">
        <v>46</v>
      </c>
      <c r="AH457" s="115"/>
      <c r="AI457" s="114" t="b">
        <f t="shared" si="65"/>
        <v>1</v>
      </c>
      <c r="AJ457" s="116">
        <f t="shared" si="63"/>
        <v>0</v>
      </c>
      <c r="AK457" s="94"/>
      <c r="AL457" s="94"/>
      <c r="AM457" s="94"/>
      <c r="AN457" s="94"/>
      <c r="AO457" s="94"/>
      <c r="AP457" s="94"/>
      <c r="AQ457" s="94"/>
      <c r="AR457" s="94"/>
      <c r="AS457" s="94"/>
      <c r="AT457" s="94"/>
      <c r="AU457" s="94"/>
      <c r="AV457" s="94"/>
      <c r="AW457" s="94"/>
      <c r="AX457" s="94"/>
      <c r="AY457" s="94"/>
      <c r="AZ457" s="94"/>
      <c r="BA457" s="94"/>
      <c r="BB457" s="94"/>
      <c r="BC457" s="94"/>
    </row>
    <row r="458" spans="25:55" s="141" customFormat="1" x14ac:dyDescent="0.25">
      <c r="Y458" s="109">
        <v>383</v>
      </c>
      <c r="Z458" s="115">
        <f t="shared" si="69"/>
        <v>48</v>
      </c>
      <c r="AA458" s="115">
        <f t="shared" si="70"/>
        <v>48</v>
      </c>
      <c r="AB458" s="115">
        <f t="shared" si="71"/>
        <v>48</v>
      </c>
      <c r="AC458" s="115">
        <f t="shared" si="68"/>
        <v>48</v>
      </c>
      <c r="AD458" s="115">
        <f t="shared" si="72"/>
        <v>48</v>
      </c>
      <c r="AE458" s="115">
        <f t="shared" si="66"/>
        <v>48</v>
      </c>
      <c r="AF458" s="115">
        <f t="shared" si="67"/>
        <v>48</v>
      </c>
      <c r="AG458" s="115">
        <v>47</v>
      </c>
      <c r="AH458" s="115"/>
      <c r="AI458" s="114" t="b">
        <f t="shared" si="65"/>
        <v>1</v>
      </c>
      <c r="AJ458" s="116">
        <f t="shared" si="63"/>
        <v>0</v>
      </c>
      <c r="AK458" s="94"/>
      <c r="AL458" s="94"/>
      <c r="AM458" s="94"/>
      <c r="AN458" s="94"/>
      <c r="AO458" s="94"/>
      <c r="AP458" s="94"/>
      <c r="AQ458" s="94"/>
      <c r="AR458" s="94"/>
      <c r="AS458" s="94"/>
      <c r="AT458" s="94"/>
      <c r="AU458" s="94"/>
      <c r="AV458" s="94"/>
      <c r="AW458" s="94"/>
      <c r="AX458" s="94"/>
      <c r="AY458" s="94"/>
      <c r="AZ458" s="94"/>
      <c r="BA458" s="94"/>
      <c r="BB458" s="94"/>
      <c r="BC458" s="94"/>
    </row>
    <row r="459" spans="25:55" s="141" customFormat="1" x14ac:dyDescent="0.25">
      <c r="Y459" s="109">
        <v>384</v>
      </c>
      <c r="Z459" s="115">
        <f t="shared" si="69"/>
        <v>48</v>
      </c>
      <c r="AA459" s="115">
        <f t="shared" si="70"/>
        <v>48</v>
      </c>
      <c r="AB459" s="115">
        <f t="shared" si="71"/>
        <v>48</v>
      </c>
      <c r="AC459" s="115">
        <f t="shared" si="68"/>
        <v>48</v>
      </c>
      <c r="AD459" s="115">
        <f t="shared" si="72"/>
        <v>48</v>
      </c>
      <c r="AE459" s="115">
        <f t="shared" si="66"/>
        <v>48</v>
      </c>
      <c r="AF459" s="115">
        <f t="shared" si="67"/>
        <v>48</v>
      </c>
      <c r="AG459" s="115">
        <v>48</v>
      </c>
      <c r="AH459" s="115"/>
      <c r="AI459" s="114" t="b">
        <f t="shared" si="65"/>
        <v>1</v>
      </c>
      <c r="AJ459" s="116">
        <f t="shared" si="63"/>
        <v>0</v>
      </c>
      <c r="AK459" s="94"/>
      <c r="AL459" s="94"/>
      <c r="AM459" s="94"/>
      <c r="AN459" s="94"/>
      <c r="AO459" s="94"/>
      <c r="AP459" s="94"/>
      <c r="AQ459" s="94"/>
      <c r="AR459" s="94"/>
      <c r="AS459" s="94"/>
      <c r="AT459" s="94"/>
      <c r="AU459" s="94"/>
      <c r="AV459" s="94"/>
      <c r="AW459" s="94"/>
      <c r="AX459" s="94"/>
      <c r="AY459" s="94"/>
      <c r="AZ459" s="94"/>
      <c r="BA459" s="94"/>
      <c r="BB459" s="94"/>
      <c r="BC459" s="94"/>
    </row>
    <row r="460" spans="25:55" s="141" customFormat="1" x14ac:dyDescent="0.25">
      <c r="Y460" s="109">
        <v>385</v>
      </c>
      <c r="Z460" s="115">
        <f t="shared" si="69"/>
        <v>48</v>
      </c>
      <c r="AA460" s="115">
        <f t="shared" si="70"/>
        <v>48</v>
      </c>
      <c r="AB460" s="115">
        <f t="shared" si="71"/>
        <v>48</v>
      </c>
      <c r="AC460" s="115">
        <f t="shared" si="68"/>
        <v>48</v>
      </c>
      <c r="AD460" s="115">
        <f t="shared" si="72"/>
        <v>48</v>
      </c>
      <c r="AE460" s="115">
        <f t="shared" si="66"/>
        <v>48</v>
      </c>
      <c r="AF460" s="115">
        <f t="shared" si="67"/>
        <v>48</v>
      </c>
      <c r="AG460" s="115">
        <v>49</v>
      </c>
      <c r="AH460" s="115"/>
      <c r="AI460" s="114" t="b">
        <f t="shared" si="65"/>
        <v>1</v>
      </c>
      <c r="AJ460" s="116">
        <f t="shared" si="63"/>
        <v>0</v>
      </c>
      <c r="AK460" s="94"/>
      <c r="AL460" s="94"/>
      <c r="AM460" s="94"/>
      <c r="AN460" s="94"/>
      <c r="AO460" s="94"/>
      <c r="AP460" s="94"/>
      <c r="AQ460" s="94"/>
      <c r="AR460" s="94"/>
      <c r="AS460" s="94"/>
      <c r="AT460" s="94"/>
      <c r="AU460" s="94"/>
      <c r="AV460" s="94"/>
      <c r="AW460" s="94"/>
      <c r="AX460" s="94"/>
      <c r="AY460" s="94"/>
      <c r="AZ460" s="94"/>
      <c r="BA460" s="94"/>
      <c r="BB460" s="94"/>
      <c r="BC460" s="94"/>
    </row>
    <row r="461" spans="25:55" s="141" customFormat="1" x14ac:dyDescent="0.25">
      <c r="Y461" s="109">
        <v>386</v>
      </c>
      <c r="Z461" s="115">
        <f t="shared" si="69"/>
        <v>48</v>
      </c>
      <c r="AA461" s="115">
        <f t="shared" si="70"/>
        <v>48</v>
      </c>
      <c r="AB461" s="115">
        <f t="shared" si="71"/>
        <v>48</v>
      </c>
      <c r="AC461" s="115">
        <f t="shared" si="68"/>
        <v>48</v>
      </c>
      <c r="AD461" s="115">
        <f t="shared" si="72"/>
        <v>48</v>
      </c>
      <c r="AE461" s="115">
        <f t="shared" si="66"/>
        <v>48</v>
      </c>
      <c r="AF461" s="115">
        <f t="shared" si="67"/>
        <v>48</v>
      </c>
      <c r="AG461" s="115">
        <v>50</v>
      </c>
      <c r="AH461" s="115"/>
      <c r="AI461" s="114" t="b">
        <f t="shared" si="65"/>
        <v>1</v>
      </c>
      <c r="AJ461" s="116">
        <f t="shared" si="63"/>
        <v>0</v>
      </c>
      <c r="AK461" s="94"/>
      <c r="AL461" s="94"/>
      <c r="AM461" s="94"/>
      <c r="AN461" s="94"/>
      <c r="AO461" s="94"/>
      <c r="AP461" s="94"/>
      <c r="AQ461" s="94"/>
      <c r="AR461" s="94"/>
      <c r="AS461" s="94"/>
      <c r="AT461" s="94"/>
      <c r="AU461" s="94"/>
      <c r="AV461" s="94"/>
      <c r="AW461" s="94"/>
      <c r="AX461" s="94"/>
      <c r="AY461" s="94"/>
      <c r="AZ461" s="94"/>
      <c r="BA461" s="94"/>
      <c r="BB461" s="94"/>
      <c r="BC461" s="94"/>
    </row>
    <row r="462" spans="25:55" s="141" customFormat="1" x14ac:dyDescent="0.25">
      <c r="Y462" s="109">
        <v>387</v>
      </c>
      <c r="Z462" s="115">
        <f t="shared" si="69"/>
        <v>48</v>
      </c>
      <c r="AA462" s="115">
        <f t="shared" si="70"/>
        <v>48</v>
      </c>
      <c r="AB462" s="115">
        <f t="shared" si="71"/>
        <v>48</v>
      </c>
      <c r="AC462" s="115">
        <f t="shared" si="68"/>
        <v>48</v>
      </c>
      <c r="AD462" s="115">
        <f t="shared" si="72"/>
        <v>48</v>
      </c>
      <c r="AE462" s="115">
        <f t="shared" si="66"/>
        <v>48</v>
      </c>
      <c r="AF462" s="115">
        <f t="shared" si="67"/>
        <v>48</v>
      </c>
      <c r="AG462" s="115">
        <v>51</v>
      </c>
      <c r="AH462" s="115"/>
      <c r="AI462" s="114" t="b">
        <f t="shared" si="65"/>
        <v>1</v>
      </c>
      <c r="AJ462" s="116">
        <f t="shared" si="63"/>
        <v>0</v>
      </c>
      <c r="AK462" s="94"/>
      <c r="AL462" s="94"/>
      <c r="AM462" s="94"/>
      <c r="AN462" s="94"/>
      <c r="AO462" s="94"/>
      <c r="AP462" s="94"/>
      <c r="AQ462" s="94"/>
      <c r="AR462" s="94"/>
      <c r="AS462" s="94"/>
      <c r="AT462" s="94"/>
      <c r="AU462" s="94"/>
      <c r="AV462" s="94"/>
      <c r="AW462" s="94"/>
      <c r="AX462" s="94"/>
      <c r="AY462" s="94"/>
      <c r="AZ462" s="94"/>
      <c r="BA462" s="94"/>
      <c r="BB462" s="94"/>
      <c r="BC462" s="94"/>
    </row>
    <row r="463" spans="25:55" s="141" customFormat="1" x14ac:dyDescent="0.25">
      <c r="Y463" s="109">
        <v>388</v>
      </c>
      <c r="Z463" s="115">
        <f t="shared" si="69"/>
        <v>49</v>
      </c>
      <c r="AA463" s="115">
        <f t="shared" si="70"/>
        <v>49</v>
      </c>
      <c r="AB463" s="115">
        <f t="shared" si="71"/>
        <v>49</v>
      </c>
      <c r="AC463" s="115">
        <f t="shared" si="68"/>
        <v>49</v>
      </c>
      <c r="AD463" s="115">
        <f t="shared" si="72"/>
        <v>49</v>
      </c>
      <c r="AE463" s="115">
        <f t="shared" si="66"/>
        <v>49</v>
      </c>
      <c r="AF463" s="115">
        <f t="shared" si="67"/>
        <v>49</v>
      </c>
      <c r="AG463" s="115">
        <v>45</v>
      </c>
      <c r="AH463" s="115"/>
      <c r="AI463" s="114" t="b">
        <f t="shared" si="65"/>
        <v>1</v>
      </c>
      <c r="AJ463" s="116">
        <f t="shared" si="63"/>
        <v>0</v>
      </c>
      <c r="AK463" s="94"/>
      <c r="AL463" s="94"/>
      <c r="AM463" s="94"/>
      <c r="AN463" s="94"/>
      <c r="AO463" s="94"/>
      <c r="AP463" s="94"/>
      <c r="AQ463" s="94"/>
      <c r="AR463" s="94"/>
      <c r="AS463" s="94"/>
      <c r="AT463" s="94"/>
      <c r="AU463" s="94"/>
      <c r="AV463" s="94"/>
      <c r="AW463" s="94"/>
      <c r="AX463" s="94"/>
      <c r="AY463" s="94"/>
      <c r="AZ463" s="94"/>
      <c r="BA463" s="94"/>
      <c r="BB463" s="94"/>
      <c r="BC463" s="94"/>
    </row>
    <row r="464" spans="25:55" s="141" customFormat="1" x14ac:dyDescent="0.25">
      <c r="Y464" s="109">
        <v>389</v>
      </c>
      <c r="Z464" s="115">
        <f t="shared" si="69"/>
        <v>49</v>
      </c>
      <c r="AA464" s="115">
        <f t="shared" si="70"/>
        <v>49</v>
      </c>
      <c r="AB464" s="115">
        <f t="shared" si="71"/>
        <v>49</v>
      </c>
      <c r="AC464" s="115">
        <f t="shared" si="68"/>
        <v>49</v>
      </c>
      <c r="AD464" s="115">
        <f t="shared" si="72"/>
        <v>49</v>
      </c>
      <c r="AE464" s="115">
        <f t="shared" si="66"/>
        <v>49</v>
      </c>
      <c r="AF464" s="115">
        <f t="shared" si="67"/>
        <v>49</v>
      </c>
      <c r="AG464" s="115">
        <v>46</v>
      </c>
      <c r="AH464" s="115"/>
      <c r="AI464" s="114" t="b">
        <f t="shared" si="65"/>
        <v>1</v>
      </c>
      <c r="AJ464" s="116">
        <f t="shared" si="63"/>
        <v>0</v>
      </c>
      <c r="AK464" s="94"/>
      <c r="AL464" s="94"/>
      <c r="AM464" s="94"/>
      <c r="AN464" s="94"/>
      <c r="AO464" s="94"/>
      <c r="AP464" s="94"/>
      <c r="AQ464" s="94"/>
      <c r="AR464" s="94"/>
      <c r="AS464" s="94"/>
      <c r="AT464" s="94"/>
      <c r="AU464" s="94"/>
      <c r="AV464" s="94"/>
      <c r="AW464" s="94"/>
      <c r="AX464" s="94"/>
      <c r="AY464" s="94"/>
      <c r="AZ464" s="94"/>
      <c r="BA464" s="94"/>
      <c r="BB464" s="94"/>
      <c r="BC464" s="94"/>
    </row>
    <row r="465" spans="25:55" s="141" customFormat="1" x14ac:dyDescent="0.25">
      <c r="Y465" s="109">
        <v>390</v>
      </c>
      <c r="Z465" s="115">
        <f t="shared" si="69"/>
        <v>49</v>
      </c>
      <c r="AA465" s="115">
        <f t="shared" si="70"/>
        <v>49</v>
      </c>
      <c r="AB465" s="115">
        <f t="shared" si="71"/>
        <v>49</v>
      </c>
      <c r="AC465" s="115">
        <f t="shared" si="68"/>
        <v>49</v>
      </c>
      <c r="AD465" s="115">
        <f t="shared" si="72"/>
        <v>49</v>
      </c>
      <c r="AE465" s="115">
        <f t="shared" si="66"/>
        <v>49</v>
      </c>
      <c r="AF465" s="115">
        <f t="shared" si="67"/>
        <v>49</v>
      </c>
      <c r="AG465" s="115">
        <v>47</v>
      </c>
      <c r="AH465" s="115"/>
      <c r="AI465" s="114" t="b">
        <f t="shared" si="65"/>
        <v>1</v>
      </c>
      <c r="AJ465" s="116">
        <f t="shared" si="63"/>
        <v>0</v>
      </c>
      <c r="AK465" s="94"/>
      <c r="AL465" s="94"/>
      <c r="AM465" s="94"/>
      <c r="AN465" s="94"/>
      <c r="AO465" s="94"/>
      <c r="AP465" s="94"/>
      <c r="AQ465" s="94"/>
      <c r="AR465" s="94"/>
      <c r="AS465" s="94"/>
      <c r="AT465" s="94"/>
      <c r="AU465" s="94"/>
      <c r="AV465" s="94"/>
      <c r="AW465" s="94"/>
      <c r="AX465" s="94"/>
      <c r="AY465" s="94"/>
      <c r="AZ465" s="94"/>
      <c r="BA465" s="94"/>
      <c r="BB465" s="94"/>
      <c r="BC465" s="94"/>
    </row>
    <row r="466" spans="25:55" s="141" customFormat="1" x14ac:dyDescent="0.25">
      <c r="Y466" s="109">
        <v>391</v>
      </c>
      <c r="Z466" s="115">
        <f t="shared" si="69"/>
        <v>49</v>
      </c>
      <c r="AA466" s="115">
        <f t="shared" si="70"/>
        <v>49</v>
      </c>
      <c r="AB466" s="115">
        <f t="shared" si="71"/>
        <v>49</v>
      </c>
      <c r="AC466" s="115">
        <f t="shared" si="68"/>
        <v>49</v>
      </c>
      <c r="AD466" s="115">
        <f t="shared" si="72"/>
        <v>49</v>
      </c>
      <c r="AE466" s="115">
        <f t="shared" si="66"/>
        <v>49</v>
      </c>
      <c r="AF466" s="115">
        <f t="shared" si="67"/>
        <v>49</v>
      </c>
      <c r="AG466" s="115">
        <v>48</v>
      </c>
      <c r="AH466" s="115"/>
      <c r="AI466" s="114" t="b">
        <f t="shared" si="65"/>
        <v>1</v>
      </c>
      <c r="AJ466" s="116">
        <f t="shared" si="63"/>
        <v>0</v>
      </c>
      <c r="AK466" s="94"/>
      <c r="AL466" s="94"/>
      <c r="AM466" s="94"/>
      <c r="AN466" s="94"/>
      <c r="AO466" s="94"/>
      <c r="AP466" s="94"/>
      <c r="AQ466" s="94"/>
      <c r="AR466" s="94"/>
      <c r="AS466" s="94"/>
      <c r="AT466" s="94"/>
      <c r="AU466" s="94"/>
      <c r="AV466" s="94"/>
      <c r="AW466" s="94"/>
      <c r="AX466" s="94"/>
      <c r="AY466" s="94"/>
      <c r="AZ466" s="94"/>
      <c r="BA466" s="94"/>
      <c r="BB466" s="94"/>
      <c r="BC466" s="94"/>
    </row>
    <row r="467" spans="25:55" s="141" customFormat="1" x14ac:dyDescent="0.25">
      <c r="Y467" s="109">
        <v>392</v>
      </c>
      <c r="Z467" s="115">
        <f t="shared" si="69"/>
        <v>49</v>
      </c>
      <c r="AA467" s="115">
        <f t="shared" si="70"/>
        <v>49</v>
      </c>
      <c r="AB467" s="115">
        <f t="shared" si="71"/>
        <v>49</v>
      </c>
      <c r="AC467" s="115">
        <f t="shared" si="68"/>
        <v>49</v>
      </c>
      <c r="AD467" s="115">
        <f t="shared" si="72"/>
        <v>49</v>
      </c>
      <c r="AE467" s="115">
        <f t="shared" si="66"/>
        <v>49</v>
      </c>
      <c r="AF467" s="115">
        <f t="shared" si="67"/>
        <v>49</v>
      </c>
      <c r="AG467" s="115">
        <v>49</v>
      </c>
      <c r="AH467" s="115"/>
      <c r="AI467" s="114" t="b">
        <f t="shared" si="65"/>
        <v>1</v>
      </c>
      <c r="AJ467" s="116">
        <f t="shared" si="63"/>
        <v>0</v>
      </c>
      <c r="AK467" s="94"/>
      <c r="AL467" s="94"/>
      <c r="AM467" s="94"/>
      <c r="AN467" s="94"/>
      <c r="AO467" s="94"/>
      <c r="AP467" s="94"/>
      <c r="AQ467" s="94"/>
      <c r="AR467" s="94"/>
      <c r="AS467" s="94"/>
      <c r="AT467" s="94"/>
      <c r="AU467" s="94"/>
      <c r="AV467" s="94"/>
      <c r="AW467" s="94"/>
      <c r="AX467" s="94"/>
      <c r="AY467" s="94"/>
      <c r="AZ467" s="94"/>
      <c r="BA467" s="94"/>
      <c r="BB467" s="94"/>
      <c r="BC467" s="94"/>
    </row>
    <row r="468" spans="25:55" s="141" customFormat="1" x14ac:dyDescent="0.25">
      <c r="Y468" s="109">
        <v>393</v>
      </c>
      <c r="Z468" s="115">
        <f t="shared" si="69"/>
        <v>49</v>
      </c>
      <c r="AA468" s="115">
        <f t="shared" si="70"/>
        <v>49</v>
      </c>
      <c r="AB468" s="115">
        <f t="shared" si="71"/>
        <v>49</v>
      </c>
      <c r="AC468" s="115">
        <f t="shared" si="68"/>
        <v>49</v>
      </c>
      <c r="AD468" s="115">
        <f t="shared" si="72"/>
        <v>49</v>
      </c>
      <c r="AE468" s="115">
        <f t="shared" si="66"/>
        <v>49</v>
      </c>
      <c r="AF468" s="115">
        <f t="shared" si="67"/>
        <v>49</v>
      </c>
      <c r="AG468" s="115">
        <v>50</v>
      </c>
      <c r="AH468" s="115"/>
      <c r="AI468" s="114" t="b">
        <f t="shared" si="65"/>
        <v>1</v>
      </c>
      <c r="AJ468" s="116">
        <f t="shared" si="63"/>
        <v>0</v>
      </c>
      <c r="AK468" s="94"/>
      <c r="AL468" s="94"/>
      <c r="AM468" s="94"/>
      <c r="AN468" s="94"/>
      <c r="AO468" s="94"/>
      <c r="AP468" s="94"/>
      <c r="AQ468" s="94"/>
      <c r="AR468" s="94"/>
      <c r="AS468" s="94"/>
      <c r="AT468" s="94"/>
      <c r="AU468" s="94"/>
      <c r="AV468" s="94"/>
      <c r="AW468" s="94"/>
      <c r="AX468" s="94"/>
      <c r="AY468" s="94"/>
      <c r="AZ468" s="94"/>
      <c r="BA468" s="94"/>
      <c r="BB468" s="94"/>
      <c r="BC468" s="94"/>
    </row>
    <row r="469" spans="25:55" s="141" customFormat="1" x14ac:dyDescent="0.25">
      <c r="Y469" s="109">
        <v>394</v>
      </c>
      <c r="Z469" s="115">
        <f t="shared" si="69"/>
        <v>49</v>
      </c>
      <c r="AA469" s="115">
        <f t="shared" si="70"/>
        <v>49</v>
      </c>
      <c r="AB469" s="115">
        <f t="shared" si="71"/>
        <v>49</v>
      </c>
      <c r="AC469" s="115">
        <f t="shared" si="68"/>
        <v>49</v>
      </c>
      <c r="AD469" s="115">
        <f t="shared" si="72"/>
        <v>49</v>
      </c>
      <c r="AE469" s="115">
        <f t="shared" si="66"/>
        <v>49</v>
      </c>
      <c r="AF469" s="115">
        <f t="shared" si="67"/>
        <v>49</v>
      </c>
      <c r="AG469" s="115">
        <v>51</v>
      </c>
      <c r="AH469" s="115"/>
      <c r="AI469" s="114" t="b">
        <f t="shared" si="65"/>
        <v>1</v>
      </c>
      <c r="AJ469" s="116">
        <f t="shared" si="63"/>
        <v>0</v>
      </c>
      <c r="AK469" s="94"/>
      <c r="AL469" s="94"/>
      <c r="AM469" s="94"/>
      <c r="AN469" s="94"/>
      <c r="AO469" s="94"/>
      <c r="AP469" s="94"/>
      <c r="AQ469" s="94"/>
      <c r="AR469" s="94"/>
      <c r="AS469" s="94"/>
      <c r="AT469" s="94"/>
      <c r="AU469" s="94"/>
      <c r="AV469" s="94"/>
      <c r="AW469" s="94"/>
      <c r="AX469" s="94"/>
      <c r="AY469" s="94"/>
      <c r="AZ469" s="94"/>
      <c r="BA469" s="94"/>
      <c r="BB469" s="94"/>
      <c r="BC469" s="94"/>
    </row>
    <row r="470" spans="25:55" s="141" customFormat="1" x14ac:dyDescent="0.25">
      <c r="Y470" s="109">
        <v>395</v>
      </c>
      <c r="Z470" s="115">
        <f t="shared" si="69"/>
        <v>49</v>
      </c>
      <c r="AA470" s="115">
        <f t="shared" si="70"/>
        <v>49</v>
      </c>
      <c r="AB470" s="115">
        <f t="shared" si="71"/>
        <v>49</v>
      </c>
      <c r="AC470" s="115">
        <f t="shared" si="68"/>
        <v>49</v>
      </c>
      <c r="AD470" s="115">
        <f t="shared" si="72"/>
        <v>49</v>
      </c>
      <c r="AE470" s="115">
        <f t="shared" si="66"/>
        <v>49</v>
      </c>
      <c r="AF470" s="115">
        <f t="shared" si="67"/>
        <v>49</v>
      </c>
      <c r="AG470" s="115">
        <v>52</v>
      </c>
      <c r="AH470" s="115"/>
      <c r="AI470" s="114" t="b">
        <f t="shared" si="65"/>
        <v>1</v>
      </c>
      <c r="AJ470" s="116">
        <f t="shared" si="63"/>
        <v>0</v>
      </c>
      <c r="AK470" s="94"/>
      <c r="AL470" s="94"/>
      <c r="AM470" s="94"/>
      <c r="AN470" s="94"/>
      <c r="AO470" s="94"/>
      <c r="AP470" s="94"/>
      <c r="AQ470" s="94"/>
      <c r="AR470" s="94"/>
      <c r="AS470" s="94"/>
      <c r="AT470" s="94"/>
      <c r="AU470" s="94"/>
      <c r="AV470" s="94"/>
      <c r="AW470" s="94"/>
      <c r="AX470" s="94"/>
      <c r="AY470" s="94"/>
      <c r="AZ470" s="94"/>
      <c r="BA470" s="94"/>
      <c r="BB470" s="94"/>
      <c r="BC470" s="94"/>
    </row>
    <row r="471" spans="25:55" s="141" customFormat="1" x14ac:dyDescent="0.25">
      <c r="Y471" s="109">
        <v>396</v>
      </c>
      <c r="Z471" s="115">
        <f t="shared" si="69"/>
        <v>50</v>
      </c>
      <c r="AA471" s="115">
        <f t="shared" si="70"/>
        <v>50</v>
      </c>
      <c r="AB471" s="115">
        <f t="shared" si="71"/>
        <v>50</v>
      </c>
      <c r="AC471" s="115">
        <f t="shared" si="68"/>
        <v>50</v>
      </c>
      <c r="AD471" s="115">
        <f t="shared" si="72"/>
        <v>50</v>
      </c>
      <c r="AE471" s="115">
        <f t="shared" ref="AE471:AE482" si="73">ROUND($Y471/AG$75,0)</f>
        <v>50</v>
      </c>
      <c r="AF471" s="115">
        <f t="shared" ref="AF471:AF482" si="74">ROUND($Y471/AG$75,0)</f>
        <v>50</v>
      </c>
      <c r="AG471" s="115">
        <v>46</v>
      </c>
      <c r="AH471" s="115"/>
      <c r="AI471" s="114" t="b">
        <f t="shared" si="65"/>
        <v>1</v>
      </c>
      <c r="AJ471" s="116">
        <f t="shared" si="63"/>
        <v>0</v>
      </c>
      <c r="AK471" s="94"/>
      <c r="AL471" s="94"/>
      <c r="AM471" s="94"/>
      <c r="AN471" s="94"/>
      <c r="AO471" s="94"/>
      <c r="AP471" s="94"/>
      <c r="AQ471" s="94"/>
      <c r="AR471" s="94"/>
      <c r="AS471" s="94"/>
      <c r="AT471" s="94"/>
      <c r="AU471" s="94"/>
      <c r="AV471" s="94"/>
      <c r="AW471" s="94"/>
      <c r="AX471" s="94"/>
      <c r="AY471" s="94"/>
      <c r="AZ471" s="94"/>
      <c r="BA471" s="94"/>
      <c r="BB471" s="94"/>
      <c r="BC471" s="94"/>
    </row>
    <row r="472" spans="25:55" s="141" customFormat="1" x14ac:dyDescent="0.25">
      <c r="Y472" s="109">
        <v>397</v>
      </c>
      <c r="Z472" s="115">
        <f t="shared" si="69"/>
        <v>50</v>
      </c>
      <c r="AA472" s="115">
        <f t="shared" si="70"/>
        <v>50</v>
      </c>
      <c r="AB472" s="115">
        <f t="shared" si="71"/>
        <v>50</v>
      </c>
      <c r="AC472" s="115">
        <f t="shared" ref="AC472:AC482" si="75">ROUND($Y472/AG$75,0)</f>
        <v>50</v>
      </c>
      <c r="AD472" s="115">
        <f t="shared" si="72"/>
        <v>50</v>
      </c>
      <c r="AE472" s="115">
        <f t="shared" si="73"/>
        <v>50</v>
      </c>
      <c r="AF472" s="115">
        <f t="shared" si="74"/>
        <v>50</v>
      </c>
      <c r="AG472" s="115">
        <v>47</v>
      </c>
      <c r="AH472" s="115"/>
      <c r="AI472" s="114" t="b">
        <f t="shared" si="65"/>
        <v>1</v>
      </c>
      <c r="AJ472" s="116">
        <f t="shared" si="63"/>
        <v>0</v>
      </c>
      <c r="AK472" s="94"/>
      <c r="AL472" s="94"/>
      <c r="AM472" s="94"/>
      <c r="AN472" s="94"/>
      <c r="AO472" s="94"/>
      <c r="AP472" s="94"/>
      <c r="AQ472" s="94"/>
      <c r="AR472" s="94"/>
      <c r="AS472" s="94"/>
      <c r="AT472" s="94"/>
      <c r="AU472" s="94"/>
      <c r="AV472" s="94"/>
      <c r="AW472" s="94"/>
      <c r="AX472" s="94"/>
      <c r="AY472" s="94"/>
      <c r="AZ472" s="94"/>
      <c r="BA472" s="94"/>
      <c r="BB472" s="94"/>
      <c r="BC472" s="94"/>
    </row>
    <row r="473" spans="25:55" s="141" customFormat="1" x14ac:dyDescent="0.25">
      <c r="Y473" s="109">
        <v>398</v>
      </c>
      <c r="Z473" s="115">
        <f t="shared" ref="Z473:Z482" si="76">ROUND(Y473/AG$75,0)</f>
        <v>50</v>
      </c>
      <c r="AA473" s="115">
        <f t="shared" ref="AA473:AA482" si="77">ROUND(Y473/AG$75,0)</f>
        <v>50</v>
      </c>
      <c r="AB473" s="115">
        <f t="shared" ref="AB473:AB482" si="78">ROUND($Y473/AG$75,0)</f>
        <v>50</v>
      </c>
      <c r="AC473" s="115">
        <f t="shared" si="75"/>
        <v>50</v>
      </c>
      <c r="AD473" s="115">
        <f t="shared" si="72"/>
        <v>50</v>
      </c>
      <c r="AE473" s="115">
        <f t="shared" si="73"/>
        <v>50</v>
      </c>
      <c r="AF473" s="115">
        <f t="shared" si="74"/>
        <v>50</v>
      </c>
      <c r="AG473" s="115">
        <v>48</v>
      </c>
      <c r="AH473" s="115"/>
      <c r="AI473" s="114" t="b">
        <f t="shared" si="65"/>
        <v>1</v>
      </c>
      <c r="AJ473" s="116">
        <f t="shared" si="63"/>
        <v>0</v>
      </c>
      <c r="AK473" s="94"/>
      <c r="AL473" s="94"/>
      <c r="AM473" s="94"/>
      <c r="AN473" s="94"/>
      <c r="AO473" s="94"/>
      <c r="AP473" s="94"/>
      <c r="AQ473" s="94"/>
      <c r="AR473" s="94"/>
      <c r="AS473" s="94"/>
      <c r="AT473" s="94"/>
      <c r="AU473" s="94"/>
      <c r="AV473" s="94"/>
      <c r="AW473" s="94"/>
      <c r="AX473" s="94"/>
      <c r="AY473" s="94"/>
      <c r="AZ473" s="94"/>
      <c r="BA473" s="94"/>
      <c r="BB473" s="94"/>
      <c r="BC473" s="94"/>
    </row>
    <row r="474" spans="25:55" s="141" customFormat="1" x14ac:dyDescent="0.25">
      <c r="Y474" s="109">
        <v>399</v>
      </c>
      <c r="Z474" s="115">
        <f t="shared" si="76"/>
        <v>50</v>
      </c>
      <c r="AA474" s="115">
        <f t="shared" si="77"/>
        <v>50</v>
      </c>
      <c r="AB474" s="115">
        <f t="shared" si="78"/>
        <v>50</v>
      </c>
      <c r="AC474" s="115">
        <f t="shared" si="75"/>
        <v>50</v>
      </c>
      <c r="AD474" s="115">
        <f t="shared" si="72"/>
        <v>50</v>
      </c>
      <c r="AE474" s="115">
        <f t="shared" si="73"/>
        <v>50</v>
      </c>
      <c r="AF474" s="115">
        <f t="shared" si="74"/>
        <v>50</v>
      </c>
      <c r="AG474" s="115">
        <v>49</v>
      </c>
      <c r="AH474" s="115"/>
      <c r="AI474" s="114" t="b">
        <f t="shared" si="65"/>
        <v>1</v>
      </c>
      <c r="AJ474" s="116">
        <f t="shared" ref="AJ474:AJ495" si="79">Y474-Z474-AA474-AB474-AC474-AD474-AE474-AF474-AG474-AH474</f>
        <v>0</v>
      </c>
      <c r="AK474" s="94"/>
      <c r="AL474" s="94"/>
      <c r="AM474" s="94"/>
      <c r="AN474" s="94"/>
      <c r="AO474" s="94"/>
      <c r="AP474" s="94"/>
      <c r="AQ474" s="94"/>
      <c r="AR474" s="94"/>
      <c r="AS474" s="94"/>
      <c r="AT474" s="94"/>
      <c r="AU474" s="94"/>
      <c r="AV474" s="94"/>
      <c r="AW474" s="94"/>
      <c r="AX474" s="94"/>
      <c r="AY474" s="94"/>
      <c r="AZ474" s="94"/>
      <c r="BA474" s="94"/>
      <c r="BB474" s="94"/>
      <c r="BC474" s="94"/>
    </row>
    <row r="475" spans="25:55" s="141" customFormat="1" x14ac:dyDescent="0.25">
      <c r="Y475" s="109">
        <v>400</v>
      </c>
      <c r="Z475" s="115">
        <f t="shared" si="76"/>
        <v>50</v>
      </c>
      <c r="AA475" s="115">
        <f t="shared" si="77"/>
        <v>50</v>
      </c>
      <c r="AB475" s="115">
        <f t="shared" si="78"/>
        <v>50</v>
      </c>
      <c r="AC475" s="115">
        <f t="shared" si="75"/>
        <v>50</v>
      </c>
      <c r="AD475" s="115">
        <f t="shared" ref="AD475:AD482" si="80">ROUND($Y475/AG$75,0)</f>
        <v>50</v>
      </c>
      <c r="AE475" s="115">
        <f t="shared" si="73"/>
        <v>50</v>
      </c>
      <c r="AF475" s="115">
        <f t="shared" si="74"/>
        <v>50</v>
      </c>
      <c r="AG475" s="115">
        <v>50</v>
      </c>
      <c r="AH475" s="115"/>
      <c r="AI475" s="114" t="b">
        <f t="shared" si="65"/>
        <v>1</v>
      </c>
      <c r="AJ475" s="116">
        <f t="shared" si="79"/>
        <v>0</v>
      </c>
      <c r="AK475" s="94"/>
      <c r="AL475" s="94"/>
      <c r="AM475" s="94"/>
      <c r="AN475" s="94"/>
      <c r="AO475" s="94"/>
      <c r="AP475" s="94"/>
      <c r="AQ475" s="94"/>
      <c r="AR475" s="94"/>
      <c r="AS475" s="94"/>
      <c r="AT475" s="94"/>
      <c r="AU475" s="94"/>
      <c r="AV475" s="94"/>
      <c r="AW475" s="94"/>
      <c r="AX475" s="94"/>
      <c r="AY475" s="94"/>
      <c r="AZ475" s="94"/>
      <c r="BA475" s="94"/>
      <c r="BB475" s="94"/>
      <c r="BC475" s="94"/>
    </row>
    <row r="476" spans="25:55" s="141" customFormat="1" x14ac:dyDescent="0.25">
      <c r="Y476" s="109">
        <v>401</v>
      </c>
      <c r="Z476" s="115">
        <f t="shared" si="76"/>
        <v>50</v>
      </c>
      <c r="AA476" s="115">
        <f t="shared" si="77"/>
        <v>50</v>
      </c>
      <c r="AB476" s="115">
        <f t="shared" si="78"/>
        <v>50</v>
      </c>
      <c r="AC476" s="115">
        <f t="shared" si="75"/>
        <v>50</v>
      </c>
      <c r="AD476" s="115">
        <f t="shared" si="80"/>
        <v>50</v>
      </c>
      <c r="AE476" s="115">
        <f t="shared" si="73"/>
        <v>50</v>
      </c>
      <c r="AF476" s="115">
        <f t="shared" si="74"/>
        <v>50</v>
      </c>
      <c r="AG476" s="115">
        <v>51</v>
      </c>
      <c r="AH476" s="115"/>
      <c r="AI476" s="114" t="b">
        <f t="shared" si="65"/>
        <v>1</v>
      </c>
      <c r="AJ476" s="116">
        <f t="shared" si="79"/>
        <v>0</v>
      </c>
      <c r="AK476" s="94"/>
      <c r="AL476" s="94"/>
      <c r="AM476" s="94"/>
      <c r="AN476" s="94"/>
      <c r="AO476" s="94"/>
      <c r="AP476" s="94"/>
      <c r="AQ476" s="94"/>
      <c r="AR476" s="94"/>
      <c r="AS476" s="94"/>
      <c r="AT476" s="94"/>
      <c r="AU476" s="94"/>
      <c r="AV476" s="94"/>
      <c r="AW476" s="94"/>
      <c r="AX476" s="94"/>
      <c r="AY476" s="94"/>
      <c r="AZ476" s="94"/>
      <c r="BA476" s="94"/>
      <c r="BB476" s="94"/>
      <c r="BC476" s="94"/>
    </row>
    <row r="477" spans="25:55" s="141" customFormat="1" x14ac:dyDescent="0.25">
      <c r="Y477" s="109">
        <v>402</v>
      </c>
      <c r="Z477" s="115">
        <f t="shared" si="76"/>
        <v>50</v>
      </c>
      <c r="AA477" s="115">
        <f t="shared" si="77"/>
        <v>50</v>
      </c>
      <c r="AB477" s="115">
        <f t="shared" si="78"/>
        <v>50</v>
      </c>
      <c r="AC477" s="115">
        <f t="shared" si="75"/>
        <v>50</v>
      </c>
      <c r="AD477" s="115">
        <f t="shared" si="80"/>
        <v>50</v>
      </c>
      <c r="AE477" s="115">
        <f t="shared" si="73"/>
        <v>50</v>
      </c>
      <c r="AF477" s="115">
        <f t="shared" si="74"/>
        <v>50</v>
      </c>
      <c r="AG477" s="115">
        <v>52</v>
      </c>
      <c r="AH477" s="115"/>
      <c r="AI477" s="114" t="b">
        <f t="shared" si="65"/>
        <v>1</v>
      </c>
      <c r="AJ477" s="116">
        <f t="shared" si="79"/>
        <v>0</v>
      </c>
      <c r="AK477" s="94"/>
      <c r="AL477" s="94"/>
      <c r="AM477" s="94"/>
      <c r="AN477" s="94"/>
      <c r="AO477" s="94"/>
      <c r="AP477" s="94"/>
      <c r="AQ477" s="94"/>
      <c r="AR477" s="94"/>
      <c r="AS477" s="94"/>
      <c r="AT477" s="94"/>
      <c r="AU477" s="94"/>
      <c r="AV477" s="94"/>
      <c r="AW477" s="94"/>
      <c r="AX477" s="94"/>
      <c r="AY477" s="94"/>
      <c r="AZ477" s="94"/>
      <c r="BA477" s="94"/>
      <c r="BB477" s="94"/>
      <c r="BC477" s="94"/>
    </row>
    <row r="478" spans="25:55" s="141" customFormat="1" x14ac:dyDescent="0.25">
      <c r="Y478" s="109">
        <v>403</v>
      </c>
      <c r="Z478" s="115">
        <f t="shared" si="76"/>
        <v>50</v>
      </c>
      <c r="AA478" s="115">
        <f t="shared" si="77"/>
        <v>50</v>
      </c>
      <c r="AB478" s="115">
        <f t="shared" si="78"/>
        <v>50</v>
      </c>
      <c r="AC478" s="115">
        <f t="shared" si="75"/>
        <v>50</v>
      </c>
      <c r="AD478" s="115">
        <f t="shared" si="80"/>
        <v>50</v>
      </c>
      <c r="AE478" s="115">
        <f t="shared" si="73"/>
        <v>50</v>
      </c>
      <c r="AF478" s="115">
        <f t="shared" si="74"/>
        <v>50</v>
      </c>
      <c r="AG478" s="115">
        <v>53</v>
      </c>
      <c r="AH478" s="115"/>
      <c r="AI478" s="114" t="b">
        <f t="shared" si="65"/>
        <v>1</v>
      </c>
      <c r="AJ478" s="116">
        <f t="shared" si="79"/>
        <v>0</v>
      </c>
      <c r="AK478" s="94"/>
      <c r="AL478" s="94"/>
      <c r="AM478" s="94"/>
      <c r="AN478" s="94"/>
      <c r="AO478" s="94"/>
      <c r="AP478" s="94"/>
      <c r="AQ478" s="94"/>
      <c r="AR478" s="94"/>
      <c r="AS478" s="94"/>
      <c r="AT478" s="94"/>
      <c r="AU478" s="94"/>
      <c r="AV478" s="94"/>
      <c r="AW478" s="94"/>
      <c r="AX478" s="94"/>
      <c r="AY478" s="94"/>
      <c r="AZ478" s="94"/>
      <c r="BA478" s="94"/>
      <c r="BB478" s="94"/>
      <c r="BC478" s="94"/>
    </row>
    <row r="479" spans="25:55" s="141" customFormat="1" x14ac:dyDescent="0.25">
      <c r="Y479" s="109">
        <v>404</v>
      </c>
      <c r="Z479" s="115">
        <f t="shared" si="76"/>
        <v>51</v>
      </c>
      <c r="AA479" s="115">
        <f t="shared" si="77"/>
        <v>51</v>
      </c>
      <c r="AB479" s="115">
        <f t="shared" si="78"/>
        <v>51</v>
      </c>
      <c r="AC479" s="115">
        <f t="shared" si="75"/>
        <v>51</v>
      </c>
      <c r="AD479" s="115">
        <f t="shared" si="80"/>
        <v>51</v>
      </c>
      <c r="AE479" s="115">
        <f t="shared" si="73"/>
        <v>51</v>
      </c>
      <c r="AF479" s="115">
        <f t="shared" si="74"/>
        <v>51</v>
      </c>
      <c r="AG479" s="115">
        <v>47</v>
      </c>
      <c r="AH479" s="115"/>
      <c r="AI479" s="114" t="b">
        <f t="shared" si="65"/>
        <v>1</v>
      </c>
      <c r="AJ479" s="116">
        <f t="shared" si="79"/>
        <v>0</v>
      </c>
      <c r="AK479" s="94"/>
      <c r="AL479" s="94"/>
      <c r="AM479" s="94"/>
      <c r="AN479" s="94"/>
      <c r="AO479" s="94"/>
      <c r="AP479" s="94"/>
      <c r="AQ479" s="94"/>
      <c r="AR479" s="94"/>
      <c r="AS479" s="94"/>
      <c r="AT479" s="94"/>
      <c r="AU479" s="94"/>
      <c r="AV479" s="94"/>
      <c r="AW479" s="94"/>
      <c r="AX479" s="94"/>
      <c r="AY479" s="94"/>
      <c r="AZ479" s="94"/>
      <c r="BA479" s="94"/>
      <c r="BB479" s="94"/>
      <c r="BC479" s="94"/>
    </row>
    <row r="480" spans="25:55" s="141" customFormat="1" x14ac:dyDescent="0.25">
      <c r="Y480" s="109">
        <v>405</v>
      </c>
      <c r="Z480" s="115">
        <f t="shared" si="76"/>
        <v>51</v>
      </c>
      <c r="AA480" s="115">
        <f t="shared" si="77"/>
        <v>51</v>
      </c>
      <c r="AB480" s="115">
        <f t="shared" si="78"/>
        <v>51</v>
      </c>
      <c r="AC480" s="115">
        <f t="shared" si="75"/>
        <v>51</v>
      </c>
      <c r="AD480" s="115">
        <f t="shared" si="80"/>
        <v>51</v>
      </c>
      <c r="AE480" s="115">
        <f t="shared" si="73"/>
        <v>51</v>
      </c>
      <c r="AF480" s="115">
        <f t="shared" si="74"/>
        <v>51</v>
      </c>
      <c r="AG480" s="115">
        <v>48</v>
      </c>
      <c r="AH480" s="115"/>
      <c r="AI480" s="114" t="b">
        <f t="shared" si="65"/>
        <v>1</v>
      </c>
      <c r="AJ480" s="116">
        <f t="shared" si="79"/>
        <v>0</v>
      </c>
      <c r="AK480" s="94"/>
      <c r="AL480" s="94"/>
      <c r="AM480" s="94"/>
      <c r="AN480" s="94"/>
      <c r="AO480" s="94"/>
      <c r="AP480" s="94"/>
      <c r="AQ480" s="94"/>
      <c r="AR480" s="94"/>
      <c r="AS480" s="94"/>
      <c r="AT480" s="94"/>
      <c r="AU480" s="94"/>
      <c r="AV480" s="94"/>
      <c r="AW480" s="94"/>
      <c r="AX480" s="94"/>
      <c r="AY480" s="94"/>
      <c r="AZ480" s="94"/>
      <c r="BA480" s="94"/>
      <c r="BB480" s="94"/>
      <c r="BC480" s="94"/>
    </row>
    <row r="481" spans="25:55" s="141" customFormat="1" x14ac:dyDescent="0.25">
      <c r="Y481" s="109">
        <v>406</v>
      </c>
      <c r="Z481" s="115">
        <f t="shared" si="76"/>
        <v>51</v>
      </c>
      <c r="AA481" s="115">
        <f t="shared" si="77"/>
        <v>51</v>
      </c>
      <c r="AB481" s="115">
        <f t="shared" si="78"/>
        <v>51</v>
      </c>
      <c r="AC481" s="115">
        <f t="shared" si="75"/>
        <v>51</v>
      </c>
      <c r="AD481" s="115">
        <f t="shared" si="80"/>
        <v>51</v>
      </c>
      <c r="AE481" s="115">
        <f t="shared" si="73"/>
        <v>51</v>
      </c>
      <c r="AF481" s="115">
        <f t="shared" si="74"/>
        <v>51</v>
      </c>
      <c r="AG481" s="115">
        <v>49</v>
      </c>
      <c r="AH481" s="115"/>
      <c r="AI481" s="114" t="b">
        <f t="shared" si="65"/>
        <v>1</v>
      </c>
      <c r="AJ481" s="116">
        <f t="shared" si="79"/>
        <v>0</v>
      </c>
      <c r="AK481" s="94"/>
      <c r="AL481" s="94"/>
      <c r="AM481" s="94"/>
      <c r="AN481" s="94"/>
      <c r="AO481" s="94"/>
      <c r="AP481" s="94"/>
      <c r="AQ481" s="94"/>
      <c r="AR481" s="94"/>
      <c r="AS481" s="94"/>
      <c r="AT481" s="94"/>
      <c r="AU481" s="94"/>
      <c r="AV481" s="94"/>
      <c r="AW481" s="94"/>
      <c r="AX481" s="94"/>
      <c r="AY481" s="94"/>
      <c r="AZ481" s="94"/>
      <c r="BA481" s="94"/>
      <c r="BB481" s="94"/>
      <c r="BC481" s="94"/>
    </row>
    <row r="482" spans="25:55" s="141" customFormat="1" x14ac:dyDescent="0.25">
      <c r="Y482" s="109">
        <v>407</v>
      </c>
      <c r="Z482" s="115">
        <f t="shared" si="76"/>
        <v>51</v>
      </c>
      <c r="AA482" s="115">
        <f t="shared" si="77"/>
        <v>51</v>
      </c>
      <c r="AB482" s="115">
        <f t="shared" si="78"/>
        <v>51</v>
      </c>
      <c r="AC482" s="115">
        <f t="shared" si="75"/>
        <v>51</v>
      </c>
      <c r="AD482" s="115">
        <f t="shared" si="80"/>
        <v>51</v>
      </c>
      <c r="AE482" s="115">
        <f t="shared" si="73"/>
        <v>51</v>
      </c>
      <c r="AF482" s="115">
        <f t="shared" si="74"/>
        <v>51</v>
      </c>
      <c r="AG482" s="115">
        <v>50</v>
      </c>
      <c r="AH482" s="115"/>
      <c r="AI482" s="114" t="b">
        <f t="shared" si="65"/>
        <v>1</v>
      </c>
      <c r="AJ482" s="116">
        <f t="shared" si="79"/>
        <v>0</v>
      </c>
      <c r="AK482" s="94"/>
      <c r="AL482" s="94"/>
      <c r="AM482" s="94"/>
      <c r="AN482" s="94"/>
      <c r="AO482" s="94"/>
      <c r="AP482" s="94"/>
      <c r="AQ482" s="94"/>
      <c r="AR482" s="94"/>
      <c r="AS482" s="94"/>
      <c r="AT482" s="94"/>
      <c r="AU482" s="94"/>
      <c r="AV482" s="94"/>
      <c r="AW482" s="94"/>
      <c r="AX482" s="94"/>
      <c r="AY482" s="94"/>
      <c r="AZ482" s="94"/>
      <c r="BA482" s="94"/>
      <c r="BB482" s="94"/>
      <c r="BC482" s="94"/>
    </row>
    <row r="483" spans="25:55" s="141" customFormat="1" x14ac:dyDescent="0.25">
      <c r="Y483" s="109">
        <v>408</v>
      </c>
      <c r="Z483" s="115">
        <f>ROUND(Y483/AH$75,0)</f>
        <v>45</v>
      </c>
      <c r="AA483" s="115">
        <f>ROUND(Y483/AH$75,0)</f>
        <v>45</v>
      </c>
      <c r="AB483" s="115">
        <f>ROUND($Y483/AH$75,0)</f>
        <v>45</v>
      </c>
      <c r="AC483" s="115">
        <f>ROUND($Y483/AH$75,0)</f>
        <v>45</v>
      </c>
      <c r="AD483" s="115">
        <f t="shared" ref="AD483:AD495" si="81">ROUND($Y483/AH$75,0)</f>
        <v>45</v>
      </c>
      <c r="AE483" s="115">
        <f>ROUND($Y483/AH$75,0)</f>
        <v>45</v>
      </c>
      <c r="AF483" s="115">
        <v>46</v>
      </c>
      <c r="AG483" s="115">
        <v>46</v>
      </c>
      <c r="AH483" s="115">
        <v>46</v>
      </c>
      <c r="AI483" s="114" t="b">
        <f t="shared" si="65"/>
        <v>1</v>
      </c>
      <c r="AJ483" s="116">
        <f t="shared" si="79"/>
        <v>0</v>
      </c>
      <c r="AK483" s="94"/>
      <c r="AL483" s="94"/>
      <c r="AM483" s="94"/>
      <c r="AN483" s="94"/>
      <c r="AO483" s="94"/>
      <c r="AP483" s="94"/>
      <c r="AQ483" s="94"/>
      <c r="AR483" s="94"/>
      <c r="AS483" s="94"/>
      <c r="AT483" s="94"/>
      <c r="AU483" s="94"/>
      <c r="AV483" s="94"/>
      <c r="AW483" s="94"/>
      <c r="AX483" s="94"/>
      <c r="AY483" s="94"/>
      <c r="AZ483" s="94"/>
      <c r="BA483" s="94"/>
      <c r="BB483" s="94"/>
      <c r="BC483" s="94"/>
    </row>
    <row r="484" spans="25:55" s="141" customFormat="1" x14ac:dyDescent="0.25">
      <c r="Y484" s="109">
        <v>409</v>
      </c>
      <c r="Z484" s="115">
        <f>ROUND(Y484/AH$75,0)</f>
        <v>45</v>
      </c>
      <c r="AA484" s="115">
        <f>ROUND(Y484/AH$75,0)</f>
        <v>45</v>
      </c>
      <c r="AB484" s="115">
        <f>ROUND($Y484/AH$75,0)</f>
        <v>45</v>
      </c>
      <c r="AC484" s="115">
        <f>ROUND($Y484/AH$75,0)</f>
        <v>45</v>
      </c>
      <c r="AD484" s="115">
        <f t="shared" si="81"/>
        <v>45</v>
      </c>
      <c r="AE484" s="115">
        <v>46</v>
      </c>
      <c r="AF484" s="115">
        <v>46</v>
      </c>
      <c r="AG484" s="115">
        <v>46</v>
      </c>
      <c r="AH484" s="115">
        <v>46</v>
      </c>
      <c r="AI484" s="114" t="b">
        <f t="shared" si="65"/>
        <v>1</v>
      </c>
      <c r="AJ484" s="116">
        <f t="shared" si="79"/>
        <v>0</v>
      </c>
      <c r="AK484" s="94"/>
      <c r="AL484" s="94"/>
      <c r="AM484" s="94"/>
      <c r="AN484" s="94"/>
      <c r="AO484" s="94"/>
      <c r="AP484" s="94"/>
      <c r="AQ484" s="94"/>
      <c r="AR484" s="94"/>
      <c r="AS484" s="94"/>
      <c r="AT484" s="94"/>
      <c r="AU484" s="94"/>
      <c r="AV484" s="94"/>
      <c r="AW484" s="94"/>
      <c r="AX484" s="94"/>
      <c r="AY484" s="94"/>
      <c r="AZ484" s="94"/>
      <c r="BA484" s="94"/>
      <c r="BB484" s="94"/>
      <c r="BC484" s="94"/>
    </row>
    <row r="485" spans="25:55" s="141" customFormat="1" x14ac:dyDescent="0.25">
      <c r="Y485" s="109">
        <v>410</v>
      </c>
      <c r="Z485" s="115">
        <v>45</v>
      </c>
      <c r="AA485" s="115">
        <v>45</v>
      </c>
      <c r="AB485" s="115">
        <v>45</v>
      </c>
      <c r="AC485" s="115">
        <v>45</v>
      </c>
      <c r="AD485" s="115">
        <f t="shared" si="81"/>
        <v>46</v>
      </c>
      <c r="AE485" s="115">
        <f t="shared" ref="AE485:AE492" si="82">ROUND($Y485/AH$75,0)</f>
        <v>46</v>
      </c>
      <c r="AF485" s="115">
        <f t="shared" ref="AF485:AF491" si="83">ROUND($Y485/AH$75,0)</f>
        <v>46</v>
      </c>
      <c r="AG485" s="115">
        <f t="shared" ref="AG485:AG490" si="84">ROUND($Y485/AH$75,0)</f>
        <v>46</v>
      </c>
      <c r="AH485" s="115">
        <f>ROUND($Y485/AH$75,0)</f>
        <v>46</v>
      </c>
      <c r="AI485" s="114" t="b">
        <f t="shared" ref="AI485:AI495" si="85">SUM(Z485:AH485)=Y485</f>
        <v>1</v>
      </c>
      <c r="AJ485" s="116">
        <f t="shared" si="79"/>
        <v>0</v>
      </c>
      <c r="AK485" s="94"/>
      <c r="AL485" s="94"/>
      <c r="AM485" s="94"/>
      <c r="AN485" s="94"/>
      <c r="AO485" s="94"/>
      <c r="AP485" s="94"/>
      <c r="AQ485" s="94"/>
      <c r="AR485" s="94"/>
      <c r="AS485" s="94"/>
      <c r="AT485" s="94"/>
      <c r="AU485" s="94"/>
      <c r="AV485" s="94"/>
      <c r="AW485" s="94"/>
      <c r="AX485" s="94"/>
      <c r="AY485" s="94"/>
      <c r="AZ485" s="94"/>
      <c r="BA485" s="94"/>
      <c r="BB485" s="94"/>
      <c r="BC485" s="94"/>
    </row>
    <row r="486" spans="25:55" s="141" customFormat="1" x14ac:dyDescent="0.25">
      <c r="Y486" s="109">
        <v>411</v>
      </c>
      <c r="Z486" s="115">
        <v>45</v>
      </c>
      <c r="AA486" s="115">
        <v>45</v>
      </c>
      <c r="AB486" s="115">
        <v>45</v>
      </c>
      <c r="AC486" s="115">
        <f t="shared" ref="AC486:AC493" si="86">ROUND($Y486/AH$75,0)</f>
        <v>46</v>
      </c>
      <c r="AD486" s="115">
        <f t="shared" si="81"/>
        <v>46</v>
      </c>
      <c r="AE486" s="115">
        <f t="shared" si="82"/>
        <v>46</v>
      </c>
      <c r="AF486" s="115">
        <f t="shared" si="83"/>
        <v>46</v>
      </c>
      <c r="AG486" s="115">
        <f t="shared" si="84"/>
        <v>46</v>
      </c>
      <c r="AH486" s="115">
        <f>ROUND($Y486/AH$75,0)</f>
        <v>46</v>
      </c>
      <c r="AI486" s="114" t="b">
        <f t="shared" si="85"/>
        <v>1</v>
      </c>
      <c r="AJ486" s="116">
        <f t="shared" si="79"/>
        <v>0</v>
      </c>
      <c r="AK486" s="94"/>
      <c r="AL486" s="94"/>
      <c r="AM486" s="94"/>
      <c r="AN486" s="94"/>
      <c r="AO486" s="94"/>
      <c r="AP486" s="94"/>
      <c r="AQ486" s="94"/>
      <c r="AR486" s="94"/>
      <c r="AS486" s="94"/>
      <c r="AT486" s="94"/>
      <c r="AU486" s="94"/>
      <c r="AV486" s="94"/>
      <c r="AW486" s="94"/>
      <c r="AX486" s="94"/>
      <c r="AY486" s="94"/>
      <c r="AZ486" s="94"/>
      <c r="BA486" s="94"/>
      <c r="BB486" s="94"/>
      <c r="BC486" s="94"/>
    </row>
    <row r="487" spans="25:55" s="141" customFormat="1" x14ac:dyDescent="0.25">
      <c r="Y487" s="109">
        <v>412</v>
      </c>
      <c r="Z487" s="115">
        <v>45</v>
      </c>
      <c r="AA487" s="115">
        <v>45</v>
      </c>
      <c r="AB487" s="115">
        <f t="shared" ref="AB487:AB493" si="87">ROUND($Y487/AH$75,0)</f>
        <v>46</v>
      </c>
      <c r="AC487" s="115">
        <f t="shared" si="86"/>
        <v>46</v>
      </c>
      <c r="AD487" s="115">
        <f t="shared" si="81"/>
        <v>46</v>
      </c>
      <c r="AE487" s="115">
        <f t="shared" si="82"/>
        <v>46</v>
      </c>
      <c r="AF487" s="115">
        <f t="shared" si="83"/>
        <v>46</v>
      </c>
      <c r="AG487" s="115">
        <f t="shared" si="84"/>
        <v>46</v>
      </c>
      <c r="AH487" s="115">
        <f>ROUND($Y487/AH$75,0)</f>
        <v>46</v>
      </c>
      <c r="AI487" s="114" t="b">
        <f t="shared" si="85"/>
        <v>1</v>
      </c>
      <c r="AJ487" s="116">
        <f t="shared" si="79"/>
        <v>0</v>
      </c>
      <c r="AK487" s="94"/>
      <c r="AL487" s="94"/>
      <c r="AM487" s="94"/>
      <c r="AN487" s="94"/>
      <c r="AO487" s="94"/>
      <c r="AP487" s="94"/>
      <c r="AQ487" s="94"/>
      <c r="AR487" s="94"/>
      <c r="AS487" s="94"/>
      <c r="AT487" s="94"/>
      <c r="AU487" s="94"/>
      <c r="AV487" s="94"/>
      <c r="AW487" s="94"/>
      <c r="AX487" s="94"/>
      <c r="AY487" s="94"/>
      <c r="AZ487" s="94"/>
      <c r="BA487" s="94"/>
      <c r="BB487" s="94"/>
      <c r="BC487" s="94"/>
    </row>
    <row r="488" spans="25:55" s="141" customFormat="1" x14ac:dyDescent="0.25">
      <c r="Y488" s="109">
        <v>413</v>
      </c>
      <c r="Z488" s="115">
        <v>45</v>
      </c>
      <c r="AA488" s="115">
        <f t="shared" ref="AA488:AA493" si="88">ROUND(Y488/AH$75,0)</f>
        <v>46</v>
      </c>
      <c r="AB488" s="115">
        <f t="shared" si="87"/>
        <v>46</v>
      </c>
      <c r="AC488" s="115">
        <f t="shared" si="86"/>
        <v>46</v>
      </c>
      <c r="AD488" s="115">
        <f t="shared" si="81"/>
        <v>46</v>
      </c>
      <c r="AE488" s="115">
        <f t="shared" si="82"/>
        <v>46</v>
      </c>
      <c r="AF488" s="115">
        <f t="shared" si="83"/>
        <v>46</v>
      </c>
      <c r="AG488" s="115">
        <f t="shared" si="84"/>
        <v>46</v>
      </c>
      <c r="AH488" s="115">
        <f>ROUND($Y488/AH$75,0)</f>
        <v>46</v>
      </c>
      <c r="AI488" s="114" t="b">
        <f t="shared" si="85"/>
        <v>1</v>
      </c>
      <c r="AJ488" s="116">
        <f t="shared" si="79"/>
        <v>0</v>
      </c>
      <c r="AK488" s="94"/>
      <c r="AL488" s="94"/>
      <c r="AM488" s="94"/>
      <c r="AN488" s="94"/>
      <c r="AO488" s="94"/>
      <c r="AP488" s="94"/>
      <c r="AQ488" s="94"/>
      <c r="AR488" s="94"/>
      <c r="AS488" s="94"/>
      <c r="AT488" s="94"/>
      <c r="AU488" s="94"/>
      <c r="AV488" s="94"/>
      <c r="AW488" s="94"/>
      <c r="AX488" s="94"/>
      <c r="AY488" s="94"/>
      <c r="AZ488" s="94"/>
      <c r="BA488" s="94"/>
      <c r="BB488" s="94"/>
      <c r="BC488" s="94"/>
    </row>
    <row r="489" spans="25:55" s="141" customFormat="1" x14ac:dyDescent="0.25">
      <c r="Y489" s="109">
        <v>414</v>
      </c>
      <c r="Z489" s="115">
        <f>ROUND(Y489/AH$75,0)</f>
        <v>46</v>
      </c>
      <c r="AA489" s="115">
        <f t="shared" si="88"/>
        <v>46</v>
      </c>
      <c r="AB489" s="115">
        <f t="shared" si="87"/>
        <v>46</v>
      </c>
      <c r="AC489" s="115">
        <f t="shared" si="86"/>
        <v>46</v>
      </c>
      <c r="AD489" s="115">
        <f t="shared" si="81"/>
        <v>46</v>
      </c>
      <c r="AE489" s="115">
        <f t="shared" si="82"/>
        <v>46</v>
      </c>
      <c r="AF489" s="115">
        <f t="shared" si="83"/>
        <v>46</v>
      </c>
      <c r="AG489" s="115">
        <f t="shared" si="84"/>
        <v>46</v>
      </c>
      <c r="AH489" s="115">
        <f>ROUND($Y489/AH$75,0)</f>
        <v>46</v>
      </c>
      <c r="AI489" s="114" t="b">
        <f t="shared" si="85"/>
        <v>1</v>
      </c>
      <c r="AJ489" s="116">
        <f t="shared" si="79"/>
        <v>0</v>
      </c>
      <c r="AK489" s="94"/>
      <c r="AL489" s="94"/>
      <c r="AM489" s="94"/>
      <c r="AN489" s="94"/>
      <c r="AO489" s="94"/>
      <c r="AP489" s="94"/>
      <c r="AQ489" s="94"/>
      <c r="AR489" s="94"/>
      <c r="AS489" s="94"/>
      <c r="AT489" s="94"/>
      <c r="AU489" s="94"/>
      <c r="AV489" s="94"/>
      <c r="AW489" s="94"/>
      <c r="AX489" s="94"/>
      <c r="AY489" s="94"/>
      <c r="AZ489" s="94"/>
      <c r="BA489" s="94"/>
      <c r="BB489" s="94"/>
      <c r="BC489" s="94"/>
    </row>
    <row r="490" spans="25:55" s="141" customFormat="1" x14ac:dyDescent="0.25">
      <c r="Y490" s="109">
        <v>415</v>
      </c>
      <c r="Z490" s="115">
        <f>ROUND(Y490/AH$75,0)</f>
        <v>46</v>
      </c>
      <c r="AA490" s="115">
        <f t="shared" si="88"/>
        <v>46</v>
      </c>
      <c r="AB490" s="115">
        <f t="shared" si="87"/>
        <v>46</v>
      </c>
      <c r="AC490" s="115">
        <f t="shared" si="86"/>
        <v>46</v>
      </c>
      <c r="AD490" s="115">
        <f t="shared" si="81"/>
        <v>46</v>
      </c>
      <c r="AE490" s="115">
        <f t="shared" si="82"/>
        <v>46</v>
      </c>
      <c r="AF490" s="115">
        <f t="shared" si="83"/>
        <v>46</v>
      </c>
      <c r="AG490" s="115">
        <f t="shared" si="84"/>
        <v>46</v>
      </c>
      <c r="AH490" s="115">
        <v>47</v>
      </c>
      <c r="AI490" s="114" t="b">
        <f t="shared" si="85"/>
        <v>1</v>
      </c>
      <c r="AJ490" s="116">
        <f t="shared" si="79"/>
        <v>0</v>
      </c>
      <c r="AK490" s="94"/>
      <c r="AL490" s="94"/>
      <c r="AM490" s="94"/>
      <c r="AN490" s="94"/>
      <c r="AO490" s="94"/>
      <c r="AP490" s="94"/>
      <c r="AQ490" s="94"/>
      <c r="AR490" s="94"/>
      <c r="AS490" s="94"/>
      <c r="AT490" s="94"/>
      <c r="AU490" s="94"/>
      <c r="AV490" s="94"/>
      <c r="AW490" s="94"/>
      <c r="AX490" s="94"/>
      <c r="AY490" s="94"/>
      <c r="AZ490" s="94"/>
      <c r="BA490" s="94"/>
      <c r="BB490" s="94"/>
      <c r="BC490" s="94"/>
    </row>
    <row r="491" spans="25:55" s="141" customFormat="1" x14ac:dyDescent="0.25">
      <c r="Y491" s="109">
        <v>416</v>
      </c>
      <c r="Z491" s="115">
        <f>ROUND(Y491/AH$75,0)</f>
        <v>46</v>
      </c>
      <c r="AA491" s="115">
        <f t="shared" si="88"/>
        <v>46</v>
      </c>
      <c r="AB491" s="115">
        <f t="shared" si="87"/>
        <v>46</v>
      </c>
      <c r="AC491" s="115">
        <f t="shared" si="86"/>
        <v>46</v>
      </c>
      <c r="AD491" s="115">
        <f t="shared" si="81"/>
        <v>46</v>
      </c>
      <c r="AE491" s="115">
        <f t="shared" si="82"/>
        <v>46</v>
      </c>
      <c r="AF491" s="115">
        <f t="shared" si="83"/>
        <v>46</v>
      </c>
      <c r="AG491" s="115">
        <v>47</v>
      </c>
      <c r="AH491" s="115">
        <v>47</v>
      </c>
      <c r="AI491" s="114" t="b">
        <f t="shared" si="85"/>
        <v>1</v>
      </c>
      <c r="AJ491" s="116">
        <f t="shared" si="79"/>
        <v>0</v>
      </c>
      <c r="AK491" s="94"/>
      <c r="AL491" s="94"/>
      <c r="AM491" s="94"/>
      <c r="AN491" s="94"/>
      <c r="AO491" s="94"/>
      <c r="AP491" s="94"/>
      <c r="AQ491" s="94"/>
      <c r="AR491" s="94"/>
      <c r="AS491" s="94"/>
      <c r="AT491" s="94"/>
      <c r="AU491" s="94"/>
      <c r="AV491" s="94"/>
      <c r="AW491" s="94"/>
      <c r="AX491" s="94"/>
      <c r="AY491" s="94"/>
      <c r="AZ491" s="94"/>
      <c r="BA491" s="94"/>
      <c r="BB491" s="94"/>
      <c r="BC491" s="94"/>
    </row>
    <row r="492" spans="25:55" s="141" customFormat="1" x14ac:dyDescent="0.25">
      <c r="Y492" s="109">
        <v>417</v>
      </c>
      <c r="Z492" s="115">
        <f>ROUND(Y492/AH$75,0)</f>
        <v>46</v>
      </c>
      <c r="AA492" s="115">
        <f t="shared" si="88"/>
        <v>46</v>
      </c>
      <c r="AB492" s="115">
        <f t="shared" si="87"/>
        <v>46</v>
      </c>
      <c r="AC492" s="115">
        <f t="shared" si="86"/>
        <v>46</v>
      </c>
      <c r="AD492" s="115">
        <f t="shared" si="81"/>
        <v>46</v>
      </c>
      <c r="AE492" s="115">
        <f t="shared" si="82"/>
        <v>46</v>
      </c>
      <c r="AF492" s="115">
        <v>47</v>
      </c>
      <c r="AG492" s="115">
        <v>47</v>
      </c>
      <c r="AH492" s="115">
        <v>47</v>
      </c>
      <c r="AI492" s="114" t="b">
        <f t="shared" si="85"/>
        <v>1</v>
      </c>
      <c r="AJ492" s="116">
        <f t="shared" si="79"/>
        <v>0</v>
      </c>
      <c r="AK492" s="94"/>
      <c r="AL492" s="94"/>
      <c r="AM492" s="94"/>
      <c r="AN492" s="94"/>
      <c r="AO492" s="94"/>
      <c r="AP492" s="94"/>
      <c r="AQ492" s="94"/>
      <c r="AR492" s="94"/>
      <c r="AS492" s="94"/>
      <c r="AT492" s="94"/>
      <c r="AU492" s="94"/>
      <c r="AV492" s="94"/>
      <c r="AW492" s="94"/>
      <c r="AX492" s="94"/>
      <c r="AY492" s="94"/>
      <c r="AZ492" s="94"/>
      <c r="BA492" s="94"/>
      <c r="BB492" s="94"/>
      <c r="BC492" s="94"/>
    </row>
    <row r="493" spans="25:55" s="141" customFormat="1" x14ac:dyDescent="0.25">
      <c r="Y493" s="109">
        <v>418</v>
      </c>
      <c r="Z493" s="115">
        <f>ROUND(Y493/AH$75,0)</f>
        <v>46</v>
      </c>
      <c r="AA493" s="115">
        <f t="shared" si="88"/>
        <v>46</v>
      </c>
      <c r="AB493" s="115">
        <f t="shared" si="87"/>
        <v>46</v>
      </c>
      <c r="AC493" s="115">
        <f t="shared" si="86"/>
        <v>46</v>
      </c>
      <c r="AD493" s="115">
        <f t="shared" si="81"/>
        <v>46</v>
      </c>
      <c r="AE493" s="115">
        <v>47</v>
      </c>
      <c r="AF493" s="115">
        <v>47</v>
      </c>
      <c r="AG493" s="115">
        <v>47</v>
      </c>
      <c r="AH493" s="115">
        <v>47</v>
      </c>
      <c r="AI493" s="114" t="b">
        <f t="shared" si="85"/>
        <v>1</v>
      </c>
      <c r="AJ493" s="116">
        <f t="shared" si="79"/>
        <v>0</v>
      </c>
      <c r="AK493" s="94"/>
      <c r="AL493" s="94"/>
      <c r="AM493" s="94"/>
      <c r="AN493" s="94"/>
      <c r="AO493" s="94"/>
      <c r="AP493" s="94"/>
      <c r="AQ493" s="94"/>
      <c r="AR493" s="94"/>
      <c r="AS493" s="94"/>
      <c r="AT493" s="94"/>
      <c r="AU493" s="94"/>
      <c r="AV493" s="94"/>
      <c r="AW493" s="94"/>
      <c r="AX493" s="94"/>
      <c r="AY493" s="94"/>
      <c r="AZ493" s="94"/>
      <c r="BA493" s="94"/>
      <c r="BB493" s="94"/>
      <c r="BC493" s="94"/>
    </row>
    <row r="494" spans="25:55" s="141" customFormat="1" x14ac:dyDescent="0.25">
      <c r="Y494" s="109">
        <v>419</v>
      </c>
      <c r="Z494" s="115">
        <v>46</v>
      </c>
      <c r="AA494" s="115">
        <v>46</v>
      </c>
      <c r="AB494" s="115">
        <v>46</v>
      </c>
      <c r="AC494" s="115">
        <v>46</v>
      </c>
      <c r="AD494" s="115">
        <f t="shared" si="81"/>
        <v>47</v>
      </c>
      <c r="AE494" s="115">
        <f>ROUND($Y494/AH$75,0)</f>
        <v>47</v>
      </c>
      <c r="AF494" s="115">
        <f>ROUND($Y494/AH$75,0)</f>
        <v>47</v>
      </c>
      <c r="AG494" s="115">
        <f>ROUND($Y494/AH$75,0)</f>
        <v>47</v>
      </c>
      <c r="AH494" s="115">
        <f>ROUND($Y494/AH$75,0)</f>
        <v>47</v>
      </c>
      <c r="AI494" s="114" t="b">
        <f t="shared" si="85"/>
        <v>1</v>
      </c>
      <c r="AJ494" s="116">
        <f t="shared" si="79"/>
        <v>0</v>
      </c>
      <c r="AK494" s="94"/>
      <c r="AL494" s="94"/>
      <c r="AM494" s="94"/>
      <c r="AN494" s="94"/>
      <c r="AO494" s="94"/>
      <c r="AP494" s="94"/>
      <c r="AQ494" s="94"/>
      <c r="AR494" s="94"/>
      <c r="AS494" s="94"/>
      <c r="AT494" s="94"/>
      <c r="AU494" s="94"/>
      <c r="AV494" s="94"/>
      <c r="AW494" s="94"/>
      <c r="AX494" s="94"/>
      <c r="AY494" s="94"/>
      <c r="AZ494" s="94"/>
      <c r="BA494" s="94"/>
      <c r="BB494" s="94"/>
      <c r="BC494" s="94"/>
    </row>
    <row r="495" spans="25:55" s="141" customFormat="1" x14ac:dyDescent="0.25">
      <c r="Y495" s="109">
        <v>420</v>
      </c>
      <c r="Z495" s="115">
        <v>46</v>
      </c>
      <c r="AA495" s="115">
        <v>46</v>
      </c>
      <c r="AB495" s="115">
        <v>46</v>
      </c>
      <c r="AC495" s="115">
        <f>ROUND($Y495/AH$75,0)</f>
        <v>47</v>
      </c>
      <c r="AD495" s="115">
        <f t="shared" si="81"/>
        <v>47</v>
      </c>
      <c r="AE495" s="115">
        <f>ROUND($Y495/AH$75,0)</f>
        <v>47</v>
      </c>
      <c r="AF495" s="115">
        <f>ROUND($Y495/AH$75,0)</f>
        <v>47</v>
      </c>
      <c r="AG495" s="115">
        <f>ROUND($Y495/AH$75,0)</f>
        <v>47</v>
      </c>
      <c r="AH495" s="115">
        <f>ROUND($Y495/AH$75,0)</f>
        <v>47</v>
      </c>
      <c r="AI495" s="114" t="b">
        <f t="shared" si="85"/>
        <v>1</v>
      </c>
      <c r="AJ495" s="116">
        <f t="shared" si="79"/>
        <v>0</v>
      </c>
      <c r="AK495" s="94"/>
      <c r="AL495" s="94"/>
      <c r="AM495" s="94"/>
      <c r="AN495" s="94"/>
      <c r="AO495" s="94"/>
      <c r="AP495" s="94"/>
      <c r="AQ495" s="94"/>
      <c r="AR495" s="94"/>
      <c r="AS495" s="94"/>
      <c r="AT495" s="94"/>
      <c r="AU495" s="94"/>
      <c r="AV495" s="94"/>
      <c r="AW495" s="94"/>
      <c r="AX495" s="94"/>
      <c r="AY495" s="94"/>
      <c r="AZ495" s="94"/>
      <c r="BA495" s="94"/>
      <c r="BB495" s="94"/>
      <c r="BC495" s="94"/>
    </row>
    <row r="496" spans="25:55" s="141" customFormat="1" x14ac:dyDescent="0.25"/>
    <row r="497" spans="4:19" x14ac:dyDescent="0.25">
      <c r="D497" s="141"/>
      <c r="E497" s="141"/>
      <c r="F497" s="141"/>
      <c r="G497" s="141"/>
      <c r="H497" s="141"/>
      <c r="I497" s="141"/>
      <c r="J497" s="141"/>
      <c r="K497" s="141"/>
      <c r="L497" s="141"/>
      <c r="M497" s="141"/>
      <c r="N497" s="141"/>
      <c r="O497" s="141"/>
      <c r="P497" s="141"/>
      <c r="Q497" s="141"/>
      <c r="R497" s="141"/>
      <c r="S497" s="141"/>
    </row>
    <row r="498" spans="4:19" x14ac:dyDescent="0.25">
      <c r="D498" s="141"/>
      <c r="E498" s="141"/>
      <c r="F498" s="141"/>
      <c r="G498" s="141"/>
      <c r="H498" s="141"/>
      <c r="I498" s="141"/>
      <c r="J498" s="141"/>
      <c r="K498" s="141"/>
      <c r="L498" s="141"/>
      <c r="M498" s="141"/>
      <c r="N498" s="141"/>
      <c r="O498" s="141"/>
      <c r="P498" s="141"/>
      <c r="Q498" s="141"/>
      <c r="R498" s="141"/>
      <c r="S498" s="141"/>
    </row>
    <row r="499" spans="4:19" x14ac:dyDescent="0.25">
      <c r="D499" s="141"/>
      <c r="E499" s="141"/>
      <c r="F499" s="141"/>
      <c r="G499" s="141"/>
      <c r="H499" s="141"/>
      <c r="I499" s="141"/>
      <c r="J499" s="141"/>
      <c r="K499" s="141"/>
      <c r="L499" s="141"/>
      <c r="M499" s="141"/>
      <c r="N499" s="141"/>
      <c r="O499" s="141"/>
      <c r="P499" s="141"/>
      <c r="Q499" s="141"/>
      <c r="R499" s="141"/>
      <c r="S499" s="141"/>
    </row>
    <row r="500" spans="4:19" x14ac:dyDescent="0.25">
      <c r="D500" s="141"/>
      <c r="E500" s="141"/>
      <c r="F500" s="141"/>
      <c r="G500" s="141"/>
      <c r="H500" s="141"/>
      <c r="I500" s="141"/>
      <c r="J500" s="141"/>
      <c r="K500" s="141"/>
      <c r="L500" s="141"/>
      <c r="M500" s="141"/>
      <c r="N500" s="141"/>
      <c r="O500" s="141"/>
      <c r="P500" s="141"/>
      <c r="Q500" s="141"/>
      <c r="R500" s="141"/>
      <c r="S500" s="141"/>
    </row>
    <row r="501" spans="4:19" x14ac:dyDescent="0.25">
      <c r="D501" s="141"/>
      <c r="E501" s="141"/>
      <c r="F501" s="141"/>
      <c r="G501" s="141"/>
      <c r="H501" s="141"/>
      <c r="I501" s="141"/>
      <c r="J501" s="141"/>
      <c r="K501" s="141"/>
      <c r="L501" s="141"/>
      <c r="M501" s="141"/>
      <c r="N501" s="141"/>
      <c r="O501" s="141"/>
      <c r="P501" s="141"/>
      <c r="Q501" s="141"/>
      <c r="R501" s="141"/>
      <c r="S501" s="141"/>
    </row>
    <row r="502" spans="4:19" x14ac:dyDescent="0.25">
      <c r="D502" s="141"/>
      <c r="E502" s="141"/>
      <c r="F502" s="141"/>
      <c r="G502" s="141"/>
      <c r="H502" s="141"/>
      <c r="I502" s="141"/>
      <c r="J502" s="141"/>
      <c r="K502" s="141"/>
      <c r="L502" s="141"/>
      <c r="M502" s="141"/>
      <c r="N502" s="141"/>
      <c r="O502" s="141"/>
      <c r="P502" s="141"/>
      <c r="Q502" s="141"/>
      <c r="R502" s="141"/>
      <c r="S502" s="141"/>
    </row>
    <row r="503" spans="4:19" x14ac:dyDescent="0.25">
      <c r="D503" s="141"/>
      <c r="E503" s="141"/>
      <c r="F503" s="141"/>
      <c r="G503" s="141"/>
      <c r="H503" s="141"/>
      <c r="I503" s="141"/>
      <c r="J503" s="141"/>
      <c r="K503" s="141"/>
      <c r="L503" s="141"/>
      <c r="M503" s="141"/>
      <c r="N503" s="141"/>
      <c r="O503" s="141"/>
      <c r="P503" s="141"/>
      <c r="Q503" s="141"/>
      <c r="R503" s="141"/>
      <c r="S503" s="141"/>
    </row>
    <row r="504" spans="4:19" x14ac:dyDescent="0.25">
      <c r="D504" s="141"/>
      <c r="E504" s="141"/>
      <c r="F504" s="141"/>
      <c r="G504" s="141"/>
      <c r="H504" s="141"/>
      <c r="I504" s="141"/>
      <c r="J504" s="141"/>
      <c r="K504" s="141"/>
      <c r="L504" s="141"/>
      <c r="M504" s="141"/>
      <c r="N504" s="141"/>
      <c r="O504" s="141"/>
      <c r="P504" s="141"/>
      <c r="Q504" s="141"/>
      <c r="R504" s="141"/>
      <c r="S504" s="141"/>
    </row>
    <row r="505" spans="4:19" x14ac:dyDescent="0.25">
      <c r="D505" s="141"/>
      <c r="E505" s="141"/>
      <c r="F505" s="141"/>
      <c r="G505" s="141"/>
      <c r="H505" s="141"/>
      <c r="I505" s="141"/>
      <c r="J505" s="141"/>
      <c r="K505" s="141"/>
      <c r="L505" s="141"/>
      <c r="M505" s="141"/>
      <c r="N505" s="141"/>
      <c r="O505" s="141"/>
      <c r="P505" s="141"/>
      <c r="Q505" s="141"/>
      <c r="R505" s="141"/>
      <c r="S505" s="141"/>
    </row>
    <row r="506" spans="4:19" x14ac:dyDescent="0.25">
      <c r="D506" s="141"/>
      <c r="E506" s="141"/>
      <c r="F506" s="141"/>
      <c r="G506" s="141"/>
      <c r="H506" s="141"/>
      <c r="I506" s="141"/>
      <c r="J506" s="141"/>
      <c r="K506" s="141"/>
      <c r="L506" s="141"/>
      <c r="M506" s="141"/>
      <c r="N506" s="141"/>
      <c r="O506" s="141"/>
      <c r="P506" s="141"/>
      <c r="Q506" s="141"/>
      <c r="R506" s="141"/>
      <c r="S506" s="141"/>
    </row>
    <row r="507" spans="4:19" x14ac:dyDescent="0.25">
      <c r="D507" s="141"/>
      <c r="E507" s="141"/>
      <c r="F507" s="141"/>
      <c r="G507" s="141"/>
      <c r="H507" s="141"/>
      <c r="I507" s="141"/>
      <c r="J507" s="141"/>
      <c r="K507" s="141"/>
      <c r="L507" s="141"/>
      <c r="M507" s="141"/>
      <c r="N507" s="141"/>
      <c r="O507" s="141"/>
      <c r="P507" s="141"/>
      <c r="Q507" s="141"/>
      <c r="R507" s="141"/>
      <c r="S507" s="141"/>
    </row>
    <row r="508" spans="4:19" x14ac:dyDescent="0.25">
      <c r="D508" s="141"/>
      <c r="E508" s="141"/>
      <c r="F508" s="141"/>
      <c r="G508" s="141"/>
      <c r="H508" s="141"/>
      <c r="I508" s="141"/>
      <c r="J508" s="141"/>
      <c r="K508" s="141"/>
      <c r="L508" s="141"/>
      <c r="M508" s="141"/>
      <c r="N508" s="141"/>
      <c r="O508" s="141"/>
      <c r="P508" s="141"/>
      <c r="Q508" s="141"/>
      <c r="R508" s="141"/>
      <c r="S508" s="141"/>
    </row>
    <row r="509" spans="4:19" x14ac:dyDescent="0.25">
      <c r="D509" s="141"/>
      <c r="E509" s="141"/>
      <c r="F509" s="141"/>
      <c r="G509" s="141"/>
      <c r="H509" s="141"/>
      <c r="I509" s="141"/>
      <c r="J509" s="141"/>
      <c r="K509" s="141"/>
      <c r="L509" s="141"/>
      <c r="M509" s="141"/>
      <c r="N509" s="141"/>
      <c r="O509" s="141"/>
      <c r="P509" s="141"/>
      <c r="Q509" s="141"/>
      <c r="R509" s="141"/>
      <c r="S509" s="141"/>
    </row>
    <row r="510" spans="4:19" x14ac:dyDescent="0.25">
      <c r="D510" s="141"/>
      <c r="E510" s="141"/>
      <c r="F510" s="141"/>
      <c r="G510" s="141"/>
      <c r="H510" s="141"/>
      <c r="I510" s="141"/>
      <c r="J510" s="141"/>
      <c r="K510" s="141"/>
      <c r="L510" s="141"/>
      <c r="M510" s="141"/>
      <c r="N510" s="141"/>
      <c r="O510" s="141"/>
      <c r="P510" s="141"/>
      <c r="Q510" s="141"/>
      <c r="R510" s="141"/>
      <c r="S510" s="141"/>
    </row>
    <row r="511" spans="4:19" x14ac:dyDescent="0.25">
      <c r="D511" s="141"/>
      <c r="E511" s="141"/>
      <c r="F511" s="141"/>
      <c r="G511" s="141"/>
      <c r="H511" s="141"/>
      <c r="I511" s="141"/>
      <c r="J511" s="141"/>
      <c r="K511" s="141"/>
      <c r="L511" s="141"/>
      <c r="M511" s="141"/>
      <c r="N511" s="141"/>
      <c r="O511" s="141"/>
      <c r="P511" s="141"/>
      <c r="Q511" s="141"/>
      <c r="R511" s="141"/>
      <c r="S511" s="141"/>
    </row>
    <row r="512" spans="4:19" x14ac:dyDescent="0.25">
      <c r="D512" s="141"/>
      <c r="E512" s="141"/>
      <c r="F512" s="141"/>
      <c r="G512" s="141"/>
      <c r="H512" s="141"/>
      <c r="I512" s="141"/>
      <c r="J512" s="141"/>
      <c r="K512" s="141"/>
      <c r="L512" s="141"/>
      <c r="M512" s="141"/>
      <c r="N512" s="141"/>
      <c r="O512" s="141"/>
      <c r="P512" s="141"/>
      <c r="Q512" s="141"/>
      <c r="R512" s="141"/>
      <c r="S512" s="141"/>
    </row>
    <row r="513" spans="4:19" x14ac:dyDescent="0.25">
      <c r="D513" s="141"/>
      <c r="E513" s="141"/>
      <c r="F513" s="141"/>
      <c r="G513" s="141"/>
      <c r="H513" s="141"/>
      <c r="I513" s="141"/>
      <c r="J513" s="141"/>
      <c r="K513" s="141"/>
      <c r="L513" s="141"/>
      <c r="M513" s="141"/>
      <c r="N513" s="141"/>
      <c r="O513" s="141"/>
      <c r="P513" s="141"/>
      <c r="Q513" s="141"/>
      <c r="R513" s="141"/>
      <c r="S513" s="141"/>
    </row>
    <row r="514" spans="4:19" x14ac:dyDescent="0.25">
      <c r="D514" s="141"/>
      <c r="E514" s="141"/>
      <c r="F514" s="141"/>
      <c r="G514" s="141"/>
      <c r="H514" s="141"/>
      <c r="I514" s="141"/>
      <c r="J514" s="141"/>
      <c r="K514" s="141"/>
      <c r="L514" s="141"/>
      <c r="M514" s="141"/>
      <c r="N514" s="141"/>
      <c r="O514" s="141"/>
      <c r="P514" s="141"/>
      <c r="Q514" s="141"/>
      <c r="R514" s="141"/>
      <c r="S514" s="141"/>
    </row>
    <row r="515" spans="4:19" x14ac:dyDescent="0.25">
      <c r="D515" s="141"/>
      <c r="E515" s="141"/>
      <c r="F515" s="141"/>
      <c r="G515" s="141"/>
      <c r="H515" s="141"/>
      <c r="I515" s="141"/>
      <c r="J515" s="141"/>
      <c r="K515" s="141"/>
      <c r="L515" s="141"/>
      <c r="M515" s="141"/>
      <c r="N515" s="141"/>
      <c r="O515" s="141"/>
      <c r="P515" s="141"/>
      <c r="Q515" s="141"/>
      <c r="R515" s="141"/>
      <c r="S515" s="141"/>
    </row>
    <row r="516" spans="4:19" x14ac:dyDescent="0.25">
      <c r="D516" s="141"/>
      <c r="E516" s="141"/>
      <c r="F516" s="141"/>
      <c r="G516" s="141"/>
      <c r="H516" s="141"/>
      <c r="I516" s="141"/>
      <c r="J516" s="141"/>
      <c r="K516" s="141"/>
      <c r="L516" s="141"/>
      <c r="M516" s="141"/>
      <c r="N516" s="141"/>
      <c r="O516" s="141"/>
      <c r="P516" s="141"/>
      <c r="Q516" s="141"/>
      <c r="R516" s="141"/>
      <c r="S516" s="141"/>
    </row>
    <row r="517" spans="4:19" x14ac:dyDescent="0.25">
      <c r="D517" s="141"/>
      <c r="E517" s="141"/>
      <c r="F517" s="141"/>
      <c r="G517" s="141"/>
      <c r="H517" s="141"/>
      <c r="I517" s="141"/>
      <c r="J517" s="141"/>
      <c r="K517" s="141"/>
      <c r="L517" s="141"/>
      <c r="M517" s="141"/>
      <c r="N517" s="141"/>
      <c r="O517" s="141"/>
      <c r="P517" s="141"/>
      <c r="Q517" s="141"/>
      <c r="R517" s="141"/>
      <c r="S517" s="141"/>
    </row>
    <row r="518" spans="4:19" x14ac:dyDescent="0.25">
      <c r="D518" s="141"/>
      <c r="E518" s="141"/>
      <c r="F518" s="141"/>
      <c r="G518" s="141"/>
      <c r="H518" s="141"/>
      <c r="I518" s="141"/>
      <c r="J518" s="141"/>
      <c r="K518" s="141"/>
      <c r="L518" s="141"/>
      <c r="M518" s="141"/>
      <c r="N518" s="141"/>
      <c r="O518" s="141"/>
      <c r="P518" s="141"/>
      <c r="Q518" s="141"/>
      <c r="R518" s="141"/>
      <c r="S518" s="141"/>
    </row>
    <row r="519" spans="4:19" x14ac:dyDescent="0.25">
      <c r="D519" s="141"/>
      <c r="E519" s="141"/>
      <c r="F519" s="141"/>
      <c r="G519" s="141"/>
      <c r="H519" s="141"/>
      <c r="I519" s="141"/>
      <c r="J519" s="141"/>
      <c r="K519" s="141"/>
      <c r="L519" s="141"/>
      <c r="M519" s="141"/>
      <c r="N519" s="141"/>
      <c r="O519" s="141"/>
      <c r="P519" s="141"/>
      <c r="Q519" s="141"/>
      <c r="R519" s="141"/>
      <c r="S519" s="141"/>
    </row>
    <row r="520" spans="4:19" x14ac:dyDescent="0.25">
      <c r="D520" s="141"/>
      <c r="E520" s="141"/>
      <c r="F520" s="141"/>
      <c r="G520" s="141"/>
      <c r="H520" s="141"/>
      <c r="I520" s="141"/>
      <c r="J520" s="141"/>
      <c r="K520" s="141"/>
      <c r="L520" s="141"/>
      <c r="M520" s="141"/>
      <c r="N520" s="141"/>
      <c r="O520" s="141"/>
      <c r="P520" s="141"/>
      <c r="Q520" s="141"/>
      <c r="R520" s="141"/>
      <c r="S520" s="141"/>
    </row>
    <row r="521" spans="4:19" x14ac:dyDescent="0.25">
      <c r="D521" s="141"/>
      <c r="E521" s="141"/>
      <c r="F521" s="141"/>
      <c r="G521" s="141"/>
      <c r="H521" s="141"/>
      <c r="I521" s="141"/>
      <c r="J521" s="141"/>
      <c r="K521" s="141"/>
      <c r="L521" s="141"/>
      <c r="M521" s="141"/>
      <c r="N521" s="141"/>
      <c r="O521" s="141"/>
      <c r="P521" s="141"/>
      <c r="Q521" s="141"/>
      <c r="R521" s="141"/>
      <c r="S521" s="141"/>
    </row>
    <row r="522" spans="4:19" x14ac:dyDescent="0.25">
      <c r="D522" s="141"/>
      <c r="E522" s="141"/>
      <c r="F522" s="141"/>
      <c r="G522" s="141"/>
      <c r="H522" s="141"/>
      <c r="I522" s="141"/>
      <c r="J522" s="141"/>
      <c r="K522" s="141"/>
      <c r="L522" s="141"/>
      <c r="M522" s="141"/>
      <c r="N522" s="141"/>
      <c r="O522" s="141"/>
      <c r="P522" s="141"/>
      <c r="Q522" s="141"/>
      <c r="R522" s="141"/>
      <c r="S522" s="141"/>
    </row>
    <row r="523" spans="4:19" x14ac:dyDescent="0.25">
      <c r="D523" s="141"/>
      <c r="E523" s="141"/>
      <c r="F523" s="141"/>
      <c r="G523" s="141"/>
      <c r="H523" s="141"/>
      <c r="I523" s="141"/>
      <c r="J523" s="141"/>
      <c r="K523" s="141"/>
      <c r="L523" s="141"/>
      <c r="M523" s="141"/>
      <c r="N523" s="141"/>
      <c r="O523" s="141"/>
      <c r="P523" s="141"/>
      <c r="Q523" s="141"/>
      <c r="R523" s="141"/>
      <c r="S523" s="141"/>
    </row>
    <row r="524" spans="4:19" x14ac:dyDescent="0.25">
      <c r="D524" s="141"/>
      <c r="E524" s="141"/>
      <c r="F524" s="141"/>
      <c r="G524" s="141"/>
      <c r="H524" s="141"/>
      <c r="I524" s="141"/>
      <c r="J524" s="141"/>
      <c r="K524" s="141"/>
      <c r="L524" s="141"/>
      <c r="M524" s="141"/>
      <c r="N524" s="141"/>
      <c r="O524" s="141"/>
      <c r="P524" s="141"/>
      <c r="Q524" s="141"/>
      <c r="R524" s="141"/>
      <c r="S524" s="141"/>
    </row>
    <row r="525" spans="4:19" x14ac:dyDescent="0.25">
      <c r="D525" s="141"/>
      <c r="E525" s="141"/>
      <c r="F525" s="141"/>
      <c r="G525" s="141"/>
      <c r="H525" s="141"/>
      <c r="I525" s="141"/>
      <c r="J525" s="141"/>
      <c r="K525" s="141"/>
      <c r="L525" s="141"/>
      <c r="M525" s="141"/>
      <c r="N525" s="141"/>
      <c r="O525" s="141"/>
      <c r="P525" s="141"/>
      <c r="Q525" s="141"/>
      <c r="R525" s="141"/>
      <c r="S525" s="141"/>
    </row>
    <row r="526" spans="4:19" x14ac:dyDescent="0.25">
      <c r="D526" s="141"/>
      <c r="E526" s="141"/>
      <c r="F526" s="141"/>
      <c r="G526" s="141"/>
      <c r="H526" s="141"/>
      <c r="I526" s="141"/>
      <c r="J526" s="141"/>
      <c r="K526" s="141"/>
      <c r="L526" s="141"/>
      <c r="M526" s="141"/>
      <c r="N526" s="141"/>
      <c r="O526" s="141"/>
      <c r="P526" s="141"/>
      <c r="Q526" s="141"/>
      <c r="R526" s="141"/>
      <c r="S526" s="141"/>
    </row>
    <row r="527" spans="4:19" x14ac:dyDescent="0.25">
      <c r="D527" s="141"/>
      <c r="E527" s="141"/>
      <c r="F527" s="141"/>
      <c r="G527" s="141"/>
      <c r="H527" s="141"/>
      <c r="I527" s="141"/>
      <c r="J527" s="141"/>
      <c r="K527" s="141"/>
      <c r="L527" s="141"/>
      <c r="M527" s="141"/>
      <c r="N527" s="141"/>
      <c r="O527" s="141"/>
      <c r="P527" s="141"/>
      <c r="Q527" s="141"/>
      <c r="R527" s="141"/>
      <c r="S527" s="141"/>
    </row>
    <row r="528" spans="4:19" x14ac:dyDescent="0.25">
      <c r="D528" s="141"/>
      <c r="E528" s="141"/>
      <c r="F528" s="141"/>
      <c r="G528" s="141"/>
      <c r="H528" s="141"/>
      <c r="I528" s="141"/>
      <c r="J528" s="141"/>
      <c r="K528" s="141"/>
      <c r="L528" s="141"/>
      <c r="M528" s="141"/>
      <c r="N528" s="141"/>
      <c r="O528" s="141"/>
      <c r="P528" s="141"/>
      <c r="Q528" s="141"/>
      <c r="R528" s="141"/>
      <c r="S528" s="141"/>
    </row>
    <row r="529" spans="4:19" x14ac:dyDescent="0.25">
      <c r="D529" s="141"/>
      <c r="E529" s="141"/>
      <c r="F529" s="141"/>
      <c r="G529" s="141"/>
      <c r="H529" s="141"/>
      <c r="I529" s="141"/>
      <c r="J529" s="141"/>
      <c r="K529" s="141"/>
      <c r="L529" s="141"/>
      <c r="M529" s="141"/>
      <c r="N529" s="141"/>
      <c r="O529" s="141"/>
      <c r="P529" s="141"/>
      <c r="Q529" s="141"/>
      <c r="R529" s="141"/>
      <c r="S529" s="141"/>
    </row>
    <row r="530" spans="4:19" x14ac:dyDescent="0.25">
      <c r="D530" s="141"/>
      <c r="E530" s="141"/>
      <c r="F530" s="141"/>
      <c r="G530" s="141"/>
      <c r="H530" s="141"/>
      <c r="I530" s="141"/>
      <c r="J530" s="141"/>
      <c r="K530" s="141"/>
      <c r="L530" s="141"/>
      <c r="M530" s="141"/>
      <c r="N530" s="141"/>
      <c r="O530" s="141"/>
      <c r="P530" s="141"/>
      <c r="Q530" s="141"/>
      <c r="R530" s="141"/>
      <c r="S530" s="141"/>
    </row>
    <row r="531" spans="4:19" x14ac:dyDescent="0.25">
      <c r="D531" s="141"/>
      <c r="E531" s="141"/>
      <c r="F531" s="141"/>
      <c r="G531" s="141"/>
      <c r="H531" s="141"/>
      <c r="I531" s="141"/>
      <c r="J531" s="141"/>
      <c r="K531" s="141"/>
      <c r="L531" s="141"/>
      <c r="M531" s="141"/>
      <c r="N531" s="141"/>
      <c r="O531" s="141"/>
      <c r="P531" s="141"/>
      <c r="Q531" s="141"/>
      <c r="R531" s="141"/>
      <c r="S531" s="141"/>
    </row>
    <row r="532" spans="4:19" x14ac:dyDescent="0.25">
      <c r="D532" s="141"/>
      <c r="E532" s="141"/>
      <c r="F532" s="141"/>
      <c r="G532" s="141"/>
      <c r="H532" s="141"/>
      <c r="I532" s="141"/>
      <c r="J532" s="141"/>
      <c r="K532" s="141"/>
      <c r="L532" s="141"/>
      <c r="M532" s="141"/>
      <c r="N532" s="141"/>
      <c r="O532" s="141"/>
      <c r="P532" s="141"/>
      <c r="Q532" s="141"/>
      <c r="R532" s="141"/>
      <c r="S532" s="141"/>
    </row>
    <row r="533" spans="4:19" x14ac:dyDescent="0.25">
      <c r="D533" s="141"/>
      <c r="E533" s="141"/>
      <c r="F533" s="141"/>
      <c r="G533" s="141"/>
      <c r="H533" s="141"/>
      <c r="I533" s="141"/>
      <c r="J533" s="141"/>
      <c r="K533" s="141"/>
      <c r="L533" s="141"/>
      <c r="M533" s="141"/>
      <c r="N533" s="141"/>
      <c r="O533" s="141"/>
      <c r="P533" s="141"/>
      <c r="Q533" s="141"/>
      <c r="R533" s="141"/>
      <c r="S533" s="141"/>
    </row>
    <row r="534" spans="4:19" x14ac:dyDescent="0.25">
      <c r="D534" s="141"/>
      <c r="E534" s="141"/>
      <c r="F534" s="141"/>
      <c r="G534" s="141"/>
      <c r="H534" s="141"/>
      <c r="I534" s="141"/>
      <c r="J534" s="141"/>
      <c r="K534" s="141"/>
      <c r="L534" s="141"/>
      <c r="M534" s="141"/>
      <c r="N534" s="141"/>
      <c r="O534" s="141"/>
      <c r="P534" s="141"/>
      <c r="Q534" s="141"/>
      <c r="R534" s="141"/>
      <c r="S534" s="141"/>
    </row>
    <row r="535" spans="4:19" x14ac:dyDescent="0.25">
      <c r="D535" s="141"/>
      <c r="E535" s="141"/>
      <c r="F535" s="141"/>
      <c r="G535" s="141"/>
      <c r="H535" s="141"/>
      <c r="I535" s="141"/>
      <c r="J535" s="141"/>
      <c r="K535" s="141"/>
      <c r="L535" s="141"/>
      <c r="M535" s="141"/>
      <c r="N535" s="141"/>
      <c r="O535" s="141"/>
      <c r="P535" s="141"/>
      <c r="Q535" s="141"/>
      <c r="R535" s="141"/>
      <c r="S535" s="141"/>
    </row>
    <row r="536" spans="4:19" x14ac:dyDescent="0.25">
      <c r="D536" s="141"/>
      <c r="E536" s="141"/>
      <c r="F536" s="141"/>
      <c r="G536" s="141"/>
      <c r="H536" s="141"/>
      <c r="I536" s="141"/>
      <c r="J536" s="141"/>
      <c r="K536" s="141"/>
      <c r="L536" s="141"/>
      <c r="M536" s="141"/>
      <c r="N536" s="141"/>
      <c r="O536" s="141"/>
      <c r="P536" s="141"/>
      <c r="Q536" s="141"/>
      <c r="R536" s="141"/>
      <c r="S536" s="141"/>
    </row>
    <row r="537" spans="4:19" x14ac:dyDescent="0.25">
      <c r="D537" s="141"/>
      <c r="E537" s="141"/>
      <c r="F537" s="141"/>
      <c r="G537" s="141"/>
      <c r="H537" s="141"/>
      <c r="I537" s="141"/>
      <c r="J537" s="141"/>
      <c r="K537" s="141"/>
      <c r="L537" s="141"/>
      <c r="M537" s="141"/>
      <c r="N537" s="141"/>
      <c r="O537" s="141"/>
      <c r="P537" s="141"/>
      <c r="Q537" s="141"/>
      <c r="R537" s="141"/>
      <c r="S537" s="141"/>
    </row>
    <row r="538" spans="4:19" x14ac:dyDescent="0.25">
      <c r="D538" s="141"/>
      <c r="E538" s="141"/>
      <c r="F538" s="141"/>
      <c r="G538" s="141"/>
      <c r="H538" s="141"/>
      <c r="I538" s="141"/>
      <c r="J538" s="141"/>
      <c r="K538" s="141"/>
      <c r="L538" s="141"/>
      <c r="M538" s="141"/>
      <c r="N538" s="141"/>
      <c r="O538" s="141"/>
      <c r="P538" s="141"/>
      <c r="Q538" s="141"/>
      <c r="R538" s="141"/>
      <c r="S538" s="141"/>
    </row>
    <row r="539" spans="4:19" x14ac:dyDescent="0.25">
      <c r="D539" s="141"/>
      <c r="E539" s="141"/>
      <c r="F539" s="141"/>
      <c r="G539" s="141"/>
      <c r="H539" s="141"/>
      <c r="I539" s="141"/>
      <c r="J539" s="141"/>
      <c r="K539" s="141"/>
      <c r="L539" s="141"/>
      <c r="M539" s="141"/>
      <c r="N539" s="141"/>
      <c r="O539" s="141"/>
      <c r="P539" s="141"/>
      <c r="Q539" s="141"/>
      <c r="R539" s="141"/>
      <c r="S539" s="141"/>
    </row>
    <row r="540" spans="4:19" x14ac:dyDescent="0.25">
      <c r="D540" s="141"/>
      <c r="E540" s="141"/>
      <c r="F540" s="141"/>
      <c r="G540" s="141"/>
      <c r="H540" s="141"/>
      <c r="I540" s="141"/>
      <c r="J540" s="141"/>
      <c r="K540" s="141"/>
      <c r="L540" s="141"/>
      <c r="M540" s="141"/>
      <c r="N540" s="141"/>
      <c r="O540" s="141"/>
      <c r="P540" s="141"/>
      <c r="Q540" s="141"/>
      <c r="R540" s="141"/>
      <c r="S540" s="141"/>
    </row>
    <row r="541" spans="4:19" x14ac:dyDescent="0.25">
      <c r="D541" s="141"/>
      <c r="E541" s="141"/>
      <c r="F541" s="141"/>
      <c r="G541" s="141"/>
      <c r="H541" s="141"/>
      <c r="I541" s="141"/>
      <c r="J541" s="141"/>
      <c r="K541" s="141"/>
      <c r="L541" s="141"/>
      <c r="M541" s="141"/>
      <c r="N541" s="141"/>
      <c r="O541" s="141"/>
      <c r="P541" s="141"/>
      <c r="Q541" s="141"/>
      <c r="R541" s="141"/>
      <c r="S541" s="141"/>
    </row>
    <row r="542" spans="4:19" x14ac:dyDescent="0.25">
      <c r="D542" s="141"/>
      <c r="E542" s="141"/>
      <c r="F542" s="141"/>
      <c r="G542" s="141"/>
      <c r="H542" s="141"/>
      <c r="I542" s="141"/>
      <c r="J542" s="141"/>
      <c r="K542" s="141"/>
      <c r="L542" s="141"/>
      <c r="M542" s="141"/>
      <c r="N542" s="141"/>
      <c r="O542" s="141"/>
      <c r="P542" s="141"/>
      <c r="Q542" s="141"/>
      <c r="R542" s="141"/>
      <c r="S542" s="141"/>
    </row>
    <row r="543" spans="4:19" x14ac:dyDescent="0.25">
      <c r="D543" s="141"/>
      <c r="E543" s="141"/>
      <c r="F543" s="141"/>
      <c r="G543" s="141"/>
      <c r="H543" s="141"/>
      <c r="I543" s="141"/>
      <c r="J543" s="141"/>
      <c r="K543" s="141"/>
      <c r="L543" s="141"/>
      <c r="M543" s="141"/>
      <c r="N543" s="141"/>
      <c r="O543" s="141"/>
      <c r="P543" s="141"/>
      <c r="Q543" s="141"/>
      <c r="R543" s="141"/>
      <c r="S543" s="141"/>
    </row>
    <row r="544" spans="4:19" x14ac:dyDescent="0.25">
      <c r="D544" s="141"/>
      <c r="E544" s="141"/>
      <c r="F544" s="141"/>
      <c r="G544" s="141"/>
      <c r="H544" s="141"/>
      <c r="I544" s="141"/>
      <c r="J544" s="141"/>
      <c r="K544" s="141"/>
      <c r="L544" s="141"/>
      <c r="M544" s="141"/>
      <c r="N544" s="141"/>
      <c r="O544" s="141"/>
      <c r="P544" s="141"/>
      <c r="Q544" s="141"/>
      <c r="R544" s="141"/>
      <c r="S544" s="141"/>
    </row>
    <row r="545" spans="4:19" x14ac:dyDescent="0.25">
      <c r="D545" s="141"/>
      <c r="E545" s="141"/>
      <c r="F545" s="141"/>
      <c r="G545" s="141"/>
      <c r="H545" s="141"/>
      <c r="I545" s="141"/>
      <c r="J545" s="141"/>
      <c r="K545" s="141"/>
      <c r="L545" s="141"/>
      <c r="M545" s="141"/>
      <c r="N545" s="141"/>
      <c r="O545" s="141"/>
      <c r="P545" s="141"/>
      <c r="Q545" s="141"/>
      <c r="R545" s="141"/>
      <c r="S545" s="141"/>
    </row>
    <row r="546" spans="4:19" x14ac:dyDescent="0.25">
      <c r="D546" s="141"/>
      <c r="E546" s="141"/>
      <c r="F546" s="141"/>
      <c r="G546" s="141"/>
      <c r="H546" s="141"/>
      <c r="I546" s="141"/>
      <c r="J546" s="141"/>
      <c r="K546" s="141"/>
      <c r="L546" s="141"/>
      <c r="M546" s="141"/>
      <c r="N546" s="141"/>
      <c r="O546" s="141"/>
      <c r="P546" s="141"/>
      <c r="Q546" s="141"/>
      <c r="R546" s="141"/>
      <c r="S546" s="141"/>
    </row>
    <row r="547" spans="4:19" x14ac:dyDescent="0.25">
      <c r="D547" s="141"/>
      <c r="E547" s="141"/>
      <c r="F547" s="141"/>
      <c r="G547" s="141"/>
      <c r="H547" s="141"/>
      <c r="I547" s="141"/>
      <c r="J547" s="141"/>
      <c r="K547" s="141"/>
      <c r="L547" s="141"/>
      <c r="M547" s="141"/>
      <c r="N547" s="141"/>
      <c r="O547" s="141"/>
      <c r="P547" s="141"/>
      <c r="Q547" s="141"/>
      <c r="R547" s="141"/>
      <c r="S547" s="141"/>
    </row>
    <row r="548" spans="4:19" x14ac:dyDescent="0.25">
      <c r="D548" s="141"/>
      <c r="E548" s="141"/>
      <c r="F548" s="141"/>
      <c r="G548" s="141"/>
      <c r="H548" s="141"/>
      <c r="I548" s="141"/>
      <c r="J548" s="141"/>
      <c r="K548" s="141"/>
      <c r="L548" s="141"/>
      <c r="M548" s="141"/>
      <c r="N548" s="141"/>
      <c r="O548" s="141"/>
      <c r="P548" s="141"/>
      <c r="Q548" s="141"/>
      <c r="R548" s="141"/>
      <c r="S548" s="141"/>
    </row>
    <row r="549" spans="4:19" x14ac:dyDescent="0.25">
      <c r="D549" s="141"/>
      <c r="E549" s="141"/>
      <c r="F549" s="141"/>
      <c r="G549" s="141"/>
      <c r="H549" s="141"/>
      <c r="I549" s="141"/>
      <c r="J549" s="141"/>
      <c r="K549" s="141"/>
      <c r="L549" s="141"/>
      <c r="M549" s="141"/>
      <c r="N549" s="141"/>
      <c r="O549" s="141"/>
      <c r="P549" s="141"/>
      <c r="Q549" s="141"/>
      <c r="R549" s="141"/>
      <c r="S549" s="141"/>
    </row>
    <row r="550" spans="4:19" x14ac:dyDescent="0.25">
      <c r="D550" s="141"/>
      <c r="E550" s="141"/>
      <c r="F550" s="141"/>
      <c r="G550" s="141"/>
      <c r="H550" s="141"/>
      <c r="I550" s="141"/>
      <c r="J550" s="141"/>
      <c r="K550" s="141"/>
      <c r="L550" s="141"/>
      <c r="M550" s="141"/>
      <c r="N550" s="141"/>
      <c r="O550" s="141"/>
      <c r="P550" s="141"/>
      <c r="Q550" s="141"/>
      <c r="R550" s="141"/>
      <c r="S550" s="141"/>
    </row>
    <row r="551" spans="4:19" x14ac:dyDescent="0.25">
      <c r="D551" s="141"/>
      <c r="E551" s="141"/>
      <c r="F551" s="141"/>
      <c r="G551" s="141"/>
      <c r="H551" s="141"/>
      <c r="I551" s="141"/>
      <c r="J551" s="141"/>
      <c r="K551" s="141"/>
      <c r="L551" s="141"/>
      <c r="M551" s="141"/>
      <c r="N551" s="141"/>
      <c r="O551" s="141"/>
      <c r="P551" s="141"/>
      <c r="Q551" s="141"/>
      <c r="R551" s="141"/>
      <c r="S551" s="141"/>
    </row>
    <row r="552" spans="4:19" x14ac:dyDescent="0.25">
      <c r="D552" s="141"/>
      <c r="E552" s="141"/>
      <c r="F552" s="141"/>
      <c r="G552" s="141"/>
      <c r="H552" s="141"/>
      <c r="I552" s="141"/>
      <c r="J552" s="141"/>
      <c r="K552" s="141"/>
      <c r="L552" s="141"/>
      <c r="M552" s="141"/>
      <c r="N552" s="141"/>
      <c r="O552" s="141"/>
      <c r="P552" s="141"/>
      <c r="Q552" s="141"/>
      <c r="R552" s="141"/>
      <c r="S552" s="141"/>
    </row>
    <row r="553" spans="4:19" x14ac:dyDescent="0.25">
      <c r="D553" s="141"/>
      <c r="E553" s="141"/>
      <c r="F553" s="141"/>
      <c r="G553" s="141"/>
      <c r="H553" s="141"/>
      <c r="I553" s="141"/>
      <c r="J553" s="141"/>
      <c r="K553" s="141"/>
      <c r="L553" s="141"/>
      <c r="M553" s="141"/>
      <c r="N553" s="141"/>
      <c r="O553" s="141"/>
      <c r="P553" s="141"/>
      <c r="Q553" s="141"/>
      <c r="R553" s="141"/>
      <c r="S553" s="141"/>
    </row>
    <row r="554" spans="4:19" x14ac:dyDescent="0.25">
      <c r="D554" s="141"/>
      <c r="E554" s="141"/>
      <c r="F554" s="141"/>
      <c r="G554" s="141"/>
      <c r="H554" s="141"/>
      <c r="I554" s="141"/>
      <c r="J554" s="141"/>
      <c r="K554" s="141"/>
      <c r="L554" s="141"/>
      <c r="M554" s="141"/>
      <c r="N554" s="141"/>
      <c r="O554" s="141"/>
      <c r="P554" s="141"/>
      <c r="Q554" s="141"/>
      <c r="R554" s="141"/>
      <c r="S554" s="141"/>
    </row>
    <row r="555" spans="4:19" x14ac:dyDescent="0.25">
      <c r="D555" s="141"/>
      <c r="E555" s="141"/>
      <c r="F555" s="141"/>
      <c r="G555" s="141"/>
      <c r="H555" s="141"/>
      <c r="I555" s="141"/>
      <c r="J555" s="141"/>
      <c r="K555" s="141"/>
      <c r="L555" s="141"/>
      <c r="M555" s="141"/>
      <c r="N555" s="141"/>
      <c r="O555" s="141"/>
      <c r="P555" s="141"/>
      <c r="Q555" s="141"/>
      <c r="R555" s="141"/>
      <c r="S555" s="141"/>
    </row>
    <row r="556" spans="4:19" x14ac:dyDescent="0.25">
      <c r="D556" s="141"/>
      <c r="E556" s="141"/>
      <c r="F556" s="141"/>
      <c r="G556" s="141"/>
      <c r="H556" s="141"/>
      <c r="I556" s="141"/>
      <c r="J556" s="141"/>
      <c r="K556" s="141"/>
      <c r="L556" s="141"/>
      <c r="M556" s="141"/>
      <c r="N556" s="141"/>
      <c r="O556" s="141"/>
      <c r="P556" s="141"/>
      <c r="Q556" s="141"/>
      <c r="R556" s="141"/>
      <c r="S556" s="141"/>
    </row>
    <row r="557" spans="4:19" x14ac:dyDescent="0.25">
      <c r="D557" s="141"/>
      <c r="E557" s="141"/>
      <c r="F557" s="141"/>
      <c r="G557" s="141"/>
      <c r="H557" s="141"/>
      <c r="I557" s="141"/>
      <c r="J557" s="141"/>
      <c r="K557" s="141"/>
      <c r="L557" s="141"/>
      <c r="M557" s="141"/>
      <c r="N557" s="141"/>
      <c r="O557" s="141"/>
      <c r="P557" s="141"/>
      <c r="Q557" s="141"/>
      <c r="R557" s="141"/>
      <c r="S557" s="141"/>
    </row>
    <row r="558" spans="4:19" x14ac:dyDescent="0.25">
      <c r="D558" s="141"/>
      <c r="E558" s="141"/>
      <c r="F558" s="141"/>
      <c r="G558" s="141"/>
      <c r="H558" s="141"/>
      <c r="I558" s="141"/>
      <c r="J558" s="141"/>
      <c r="K558" s="141"/>
      <c r="L558" s="141"/>
      <c r="M558" s="141"/>
      <c r="N558" s="141"/>
      <c r="O558" s="141"/>
      <c r="P558" s="141"/>
      <c r="Q558" s="141"/>
      <c r="R558" s="141"/>
      <c r="S558" s="141"/>
    </row>
    <row r="559" spans="4:19" x14ac:dyDescent="0.25">
      <c r="D559" s="141"/>
      <c r="E559" s="141"/>
      <c r="F559" s="141"/>
      <c r="G559" s="141"/>
      <c r="H559" s="141"/>
      <c r="I559" s="141"/>
      <c r="J559" s="141"/>
      <c r="K559" s="141"/>
      <c r="L559" s="141"/>
      <c r="M559" s="141"/>
      <c r="N559" s="141"/>
      <c r="O559" s="141"/>
      <c r="P559" s="141"/>
      <c r="Q559" s="141"/>
      <c r="R559" s="141"/>
      <c r="S559" s="141"/>
    </row>
    <row r="560" spans="4:19" x14ac:dyDescent="0.25">
      <c r="D560" s="141"/>
      <c r="E560" s="141"/>
      <c r="F560" s="141"/>
      <c r="G560" s="141"/>
      <c r="H560" s="141"/>
      <c r="I560" s="141"/>
      <c r="J560" s="141"/>
      <c r="K560" s="141"/>
      <c r="L560" s="141"/>
      <c r="M560" s="141"/>
      <c r="N560" s="141"/>
      <c r="O560" s="141"/>
      <c r="P560" s="141"/>
      <c r="Q560" s="141"/>
      <c r="R560" s="141"/>
      <c r="S560" s="141"/>
    </row>
    <row r="561" spans="4:19" x14ac:dyDescent="0.25">
      <c r="D561" s="141"/>
      <c r="E561" s="141"/>
      <c r="F561" s="141"/>
      <c r="G561" s="141"/>
      <c r="H561" s="141"/>
      <c r="I561" s="141"/>
      <c r="J561" s="141"/>
      <c r="K561" s="141"/>
      <c r="L561" s="141"/>
      <c r="M561" s="141"/>
      <c r="N561" s="141"/>
      <c r="O561" s="141"/>
      <c r="P561" s="141"/>
      <c r="Q561" s="141"/>
      <c r="R561" s="141"/>
      <c r="S561" s="141"/>
    </row>
    <row r="562" spans="4:19" x14ac:dyDescent="0.25">
      <c r="D562" s="141"/>
      <c r="E562" s="141"/>
      <c r="F562" s="141"/>
      <c r="G562" s="141"/>
      <c r="H562" s="141"/>
      <c r="I562" s="141"/>
      <c r="J562" s="141"/>
      <c r="K562" s="141"/>
      <c r="L562" s="141"/>
      <c r="M562" s="141"/>
      <c r="N562" s="141"/>
      <c r="O562" s="141"/>
      <c r="P562" s="141"/>
      <c r="Q562" s="141"/>
      <c r="R562" s="141"/>
      <c r="S562" s="141"/>
    </row>
    <row r="563" spans="4:19" x14ac:dyDescent="0.25">
      <c r="D563" s="141"/>
      <c r="E563" s="141"/>
      <c r="F563" s="141"/>
      <c r="G563" s="141"/>
      <c r="H563" s="141"/>
      <c r="I563" s="141"/>
      <c r="J563" s="141"/>
      <c r="K563" s="141"/>
      <c r="L563" s="141"/>
      <c r="M563" s="141"/>
      <c r="N563" s="141"/>
      <c r="O563" s="141"/>
      <c r="P563" s="141"/>
      <c r="Q563" s="141"/>
      <c r="R563" s="141"/>
      <c r="S563" s="141"/>
    </row>
    <row r="564" spans="4:19" x14ac:dyDescent="0.25">
      <c r="D564" s="141"/>
      <c r="E564" s="141"/>
      <c r="F564" s="141"/>
      <c r="G564" s="141"/>
      <c r="H564" s="141"/>
      <c r="I564" s="141"/>
      <c r="J564" s="141"/>
      <c r="K564" s="141"/>
      <c r="L564" s="141"/>
      <c r="M564" s="141"/>
      <c r="N564" s="141"/>
      <c r="O564" s="141"/>
      <c r="P564" s="141"/>
      <c r="Q564" s="141"/>
      <c r="R564" s="141"/>
      <c r="S564" s="141"/>
    </row>
    <row r="565" spans="4:19" x14ac:dyDescent="0.25">
      <c r="D565" s="141"/>
      <c r="E565" s="141"/>
      <c r="F565" s="141"/>
      <c r="G565" s="141"/>
      <c r="H565" s="141"/>
      <c r="I565" s="141"/>
      <c r="J565" s="141"/>
      <c r="K565" s="141"/>
      <c r="L565" s="141"/>
      <c r="M565" s="141"/>
      <c r="N565" s="141"/>
      <c r="O565" s="141"/>
      <c r="P565" s="141"/>
      <c r="Q565" s="141"/>
      <c r="R565" s="141"/>
      <c r="S565" s="141"/>
    </row>
    <row r="566" spans="4:19" x14ac:dyDescent="0.25">
      <c r="D566" s="141"/>
      <c r="E566" s="141"/>
      <c r="F566" s="141"/>
      <c r="G566" s="141"/>
      <c r="H566" s="141"/>
      <c r="I566" s="141"/>
      <c r="J566" s="141"/>
      <c r="K566" s="141"/>
      <c r="L566" s="141"/>
      <c r="M566" s="141"/>
      <c r="N566" s="141"/>
      <c r="O566" s="141"/>
      <c r="P566" s="141"/>
      <c r="Q566" s="141"/>
      <c r="R566" s="141"/>
      <c r="S566" s="141"/>
    </row>
    <row r="567" spans="4:19" x14ac:dyDescent="0.25">
      <c r="D567" s="141"/>
      <c r="E567" s="141"/>
      <c r="F567" s="141"/>
      <c r="G567" s="141"/>
      <c r="H567" s="141"/>
      <c r="I567" s="141"/>
      <c r="J567" s="141"/>
      <c r="K567" s="141"/>
      <c r="L567" s="141"/>
      <c r="M567" s="141"/>
      <c r="N567" s="141"/>
      <c r="O567" s="141"/>
      <c r="P567" s="141"/>
      <c r="Q567" s="141"/>
      <c r="R567" s="141"/>
      <c r="S567" s="141"/>
    </row>
    <row r="568" spans="4:19" x14ac:dyDescent="0.25">
      <c r="D568" s="141"/>
      <c r="E568" s="141"/>
      <c r="F568" s="141"/>
      <c r="G568" s="141"/>
      <c r="H568" s="141"/>
      <c r="I568" s="141"/>
      <c r="J568" s="141"/>
      <c r="K568" s="141"/>
      <c r="L568" s="141"/>
      <c r="M568" s="141"/>
      <c r="N568" s="141"/>
      <c r="O568" s="141"/>
      <c r="P568" s="141"/>
      <c r="Q568" s="141"/>
      <c r="R568" s="141"/>
      <c r="S568" s="141"/>
    </row>
    <row r="569" spans="4:19" x14ac:dyDescent="0.25">
      <c r="D569" s="141"/>
      <c r="E569" s="141"/>
      <c r="F569" s="141"/>
      <c r="G569" s="141"/>
      <c r="H569" s="141"/>
      <c r="I569" s="141"/>
      <c r="J569" s="141"/>
      <c r="K569" s="141"/>
      <c r="L569" s="141"/>
      <c r="M569" s="141"/>
      <c r="N569" s="141"/>
      <c r="O569" s="141"/>
      <c r="P569" s="141"/>
      <c r="Q569" s="141"/>
      <c r="R569" s="141"/>
      <c r="S569" s="141"/>
    </row>
    <row r="570" spans="4:19" x14ac:dyDescent="0.25">
      <c r="D570" s="141"/>
      <c r="E570" s="141"/>
      <c r="F570" s="141"/>
      <c r="G570" s="141"/>
      <c r="H570" s="141"/>
      <c r="I570" s="141"/>
      <c r="J570" s="141"/>
      <c r="K570" s="141"/>
      <c r="L570" s="141"/>
      <c r="M570" s="141"/>
      <c r="N570" s="141"/>
      <c r="O570" s="141"/>
      <c r="P570" s="141"/>
      <c r="Q570" s="141"/>
      <c r="R570" s="141"/>
      <c r="S570" s="141"/>
    </row>
    <row r="571" spans="4:19" x14ac:dyDescent="0.25">
      <c r="D571" s="141"/>
      <c r="E571" s="141"/>
      <c r="F571" s="141"/>
      <c r="G571" s="141"/>
      <c r="H571" s="141"/>
      <c r="I571" s="141"/>
      <c r="J571" s="141"/>
      <c r="K571" s="141"/>
      <c r="L571" s="141"/>
      <c r="M571" s="141"/>
      <c r="N571" s="141"/>
      <c r="O571" s="141"/>
      <c r="P571" s="141"/>
      <c r="Q571" s="141"/>
      <c r="R571" s="141"/>
      <c r="S571" s="141"/>
    </row>
    <row r="572" spans="4:19" x14ac:dyDescent="0.25">
      <c r="D572" s="141"/>
      <c r="E572" s="141"/>
      <c r="F572" s="141"/>
      <c r="G572" s="141"/>
      <c r="H572" s="141"/>
      <c r="I572" s="141"/>
      <c r="J572" s="141"/>
      <c r="K572" s="141"/>
      <c r="L572" s="141"/>
      <c r="M572" s="141"/>
      <c r="N572" s="141"/>
      <c r="O572" s="141"/>
      <c r="P572" s="141"/>
      <c r="Q572" s="141"/>
      <c r="R572" s="141"/>
      <c r="S572" s="141"/>
    </row>
    <row r="573" spans="4:19" x14ac:dyDescent="0.25">
      <c r="D573" s="141"/>
      <c r="E573" s="141"/>
      <c r="F573" s="141"/>
      <c r="G573" s="141"/>
      <c r="H573" s="141"/>
      <c r="I573" s="141"/>
      <c r="J573" s="141"/>
      <c r="K573" s="141"/>
      <c r="L573" s="141"/>
      <c r="M573" s="141"/>
      <c r="N573" s="141"/>
      <c r="O573" s="141"/>
      <c r="P573" s="141"/>
      <c r="Q573" s="141"/>
      <c r="R573" s="141"/>
      <c r="S573" s="141"/>
    </row>
    <row r="574" spans="4:19" x14ac:dyDescent="0.25">
      <c r="D574" s="141"/>
      <c r="E574" s="141"/>
      <c r="F574" s="141"/>
      <c r="G574" s="141"/>
      <c r="H574" s="141"/>
      <c r="I574" s="141"/>
      <c r="J574" s="141"/>
      <c r="K574" s="141"/>
      <c r="L574" s="141"/>
      <c r="M574" s="141"/>
      <c r="N574" s="141"/>
      <c r="O574" s="141"/>
      <c r="P574" s="141"/>
      <c r="Q574" s="141"/>
      <c r="R574" s="141"/>
      <c r="S574" s="141"/>
    </row>
    <row r="575" spans="4:19" x14ac:dyDescent="0.25">
      <c r="D575" s="141"/>
      <c r="E575" s="141"/>
      <c r="F575" s="141"/>
      <c r="G575" s="141"/>
      <c r="H575" s="141"/>
      <c r="I575" s="141"/>
      <c r="J575" s="141"/>
      <c r="K575" s="141"/>
      <c r="L575" s="141"/>
      <c r="M575" s="141"/>
      <c r="N575" s="141"/>
      <c r="O575" s="141"/>
      <c r="P575" s="141"/>
      <c r="Q575" s="141"/>
      <c r="R575" s="141"/>
      <c r="S575" s="141"/>
    </row>
    <row r="576" spans="4:19" x14ac:dyDescent="0.25">
      <c r="D576" s="141"/>
      <c r="E576" s="141"/>
      <c r="F576" s="141"/>
      <c r="G576" s="141"/>
      <c r="H576" s="141"/>
      <c r="I576" s="141"/>
      <c r="J576" s="141"/>
      <c r="K576" s="141"/>
      <c r="L576" s="141"/>
      <c r="M576" s="141"/>
      <c r="N576" s="141"/>
      <c r="O576" s="141"/>
      <c r="P576" s="141"/>
      <c r="Q576" s="141"/>
      <c r="R576" s="141"/>
      <c r="S576" s="141"/>
    </row>
    <row r="577" spans="4:19" x14ac:dyDescent="0.25">
      <c r="D577" s="141"/>
      <c r="E577" s="141"/>
      <c r="F577" s="141"/>
      <c r="G577" s="141"/>
      <c r="H577" s="141"/>
      <c r="I577" s="141"/>
      <c r="J577" s="141"/>
      <c r="K577" s="141"/>
      <c r="L577" s="141"/>
      <c r="M577" s="141"/>
      <c r="N577" s="141"/>
      <c r="O577" s="141"/>
      <c r="P577" s="141"/>
      <c r="Q577" s="141"/>
      <c r="R577" s="141"/>
      <c r="S577" s="141"/>
    </row>
    <row r="578" spans="4:19" x14ac:dyDescent="0.25">
      <c r="D578" s="141"/>
      <c r="E578" s="141"/>
      <c r="F578" s="141"/>
      <c r="G578" s="141"/>
      <c r="H578" s="141"/>
      <c r="I578" s="141"/>
      <c r="J578" s="141"/>
      <c r="K578" s="141"/>
      <c r="L578" s="141"/>
      <c r="M578" s="141"/>
      <c r="N578" s="141"/>
      <c r="O578" s="141"/>
      <c r="P578" s="141"/>
      <c r="Q578" s="141"/>
      <c r="R578" s="141"/>
      <c r="S578" s="141"/>
    </row>
    <row r="579" spans="4:19" x14ac:dyDescent="0.25">
      <c r="D579" s="141"/>
      <c r="E579" s="141"/>
      <c r="F579" s="141"/>
      <c r="G579" s="141"/>
      <c r="H579" s="141"/>
      <c r="I579" s="141"/>
      <c r="J579" s="141"/>
      <c r="K579" s="141"/>
      <c r="L579" s="141"/>
      <c r="M579" s="141"/>
      <c r="N579" s="141"/>
      <c r="O579" s="141"/>
      <c r="P579" s="141"/>
      <c r="Q579" s="141"/>
      <c r="R579" s="141"/>
      <c r="S579" s="141"/>
    </row>
    <row r="580" spans="4:19" x14ac:dyDescent="0.25">
      <c r="D580" s="141"/>
      <c r="E580" s="141"/>
      <c r="F580" s="141"/>
      <c r="G580" s="141"/>
      <c r="H580" s="141"/>
      <c r="I580" s="141"/>
      <c r="J580" s="141"/>
      <c r="K580" s="141"/>
      <c r="L580" s="141"/>
      <c r="M580" s="141"/>
      <c r="N580" s="141"/>
      <c r="O580" s="141"/>
      <c r="P580" s="141"/>
      <c r="Q580" s="141"/>
      <c r="R580" s="141"/>
      <c r="S580" s="141"/>
    </row>
    <row r="581" spans="4:19" x14ac:dyDescent="0.25">
      <c r="D581" s="141"/>
      <c r="E581" s="141"/>
      <c r="F581" s="141"/>
      <c r="G581" s="141"/>
      <c r="H581" s="141"/>
      <c r="I581" s="141"/>
      <c r="J581" s="141"/>
      <c r="K581" s="141"/>
      <c r="L581" s="141"/>
      <c r="M581" s="141"/>
      <c r="N581" s="141"/>
      <c r="O581" s="141"/>
      <c r="P581" s="141"/>
      <c r="Q581" s="141"/>
      <c r="R581" s="141"/>
      <c r="S581" s="141"/>
    </row>
    <row r="582" spans="4:19" x14ac:dyDescent="0.25">
      <c r="D582" s="141"/>
      <c r="E582" s="141"/>
      <c r="F582" s="141"/>
      <c r="G582" s="141"/>
      <c r="H582" s="141"/>
      <c r="I582" s="141"/>
      <c r="J582" s="141"/>
      <c r="K582" s="141"/>
      <c r="L582" s="141"/>
      <c r="M582" s="141"/>
      <c r="N582" s="141"/>
      <c r="O582" s="141"/>
      <c r="P582" s="141"/>
      <c r="Q582" s="141"/>
      <c r="R582" s="141"/>
      <c r="S582" s="141"/>
    </row>
    <row r="583" spans="4:19" x14ac:dyDescent="0.25">
      <c r="D583" s="141"/>
      <c r="E583" s="141"/>
      <c r="F583" s="141"/>
      <c r="G583" s="141"/>
      <c r="H583" s="141"/>
      <c r="I583" s="141"/>
      <c r="J583" s="141"/>
      <c r="K583" s="141"/>
      <c r="L583" s="141"/>
      <c r="M583" s="141"/>
      <c r="N583" s="141"/>
      <c r="O583" s="141"/>
      <c r="P583" s="141"/>
      <c r="Q583" s="141"/>
      <c r="R583" s="141"/>
      <c r="S583" s="141"/>
    </row>
    <row r="584" spans="4:19" x14ac:dyDescent="0.25">
      <c r="D584" s="141"/>
      <c r="E584" s="141"/>
      <c r="F584" s="141"/>
      <c r="G584" s="141"/>
      <c r="H584" s="141"/>
      <c r="I584" s="141"/>
      <c r="J584" s="141"/>
      <c r="K584" s="141"/>
      <c r="L584" s="141"/>
      <c r="M584" s="141"/>
      <c r="N584" s="141"/>
      <c r="O584" s="141"/>
      <c r="P584" s="141"/>
      <c r="Q584" s="141"/>
      <c r="R584" s="141"/>
      <c r="S584" s="141"/>
    </row>
    <row r="585" spans="4:19" x14ac:dyDescent="0.25">
      <c r="D585" s="141"/>
      <c r="E585" s="141"/>
      <c r="F585" s="141"/>
      <c r="G585" s="141"/>
      <c r="H585" s="141"/>
      <c r="I585" s="141"/>
      <c r="J585" s="141"/>
      <c r="K585" s="141"/>
      <c r="L585" s="141"/>
      <c r="M585" s="141"/>
      <c r="N585" s="141"/>
      <c r="O585" s="141"/>
      <c r="P585" s="141"/>
      <c r="Q585" s="141"/>
      <c r="R585" s="141"/>
      <c r="S585" s="141"/>
    </row>
    <row r="586" spans="4:19" x14ac:dyDescent="0.25">
      <c r="D586" s="141"/>
      <c r="E586" s="141"/>
      <c r="F586" s="141"/>
      <c r="G586" s="141"/>
      <c r="H586" s="141"/>
      <c r="I586" s="141"/>
      <c r="J586" s="141"/>
      <c r="K586" s="141"/>
      <c r="L586" s="141"/>
      <c r="M586" s="141"/>
      <c r="N586" s="141"/>
      <c r="O586" s="141"/>
      <c r="P586" s="141"/>
      <c r="Q586" s="141"/>
      <c r="R586" s="141"/>
      <c r="S586" s="141"/>
    </row>
    <row r="587" spans="4:19" x14ac:dyDescent="0.25">
      <c r="D587" s="141"/>
      <c r="E587" s="141"/>
      <c r="F587" s="141"/>
      <c r="G587" s="141"/>
      <c r="H587" s="141"/>
      <c r="I587" s="141"/>
      <c r="J587" s="141"/>
      <c r="K587" s="141"/>
      <c r="L587" s="141"/>
      <c r="M587" s="141"/>
      <c r="N587" s="141"/>
      <c r="O587" s="141"/>
      <c r="P587" s="141"/>
      <c r="Q587" s="141"/>
      <c r="R587" s="141"/>
      <c r="S587" s="141"/>
    </row>
    <row r="588" spans="4:19" x14ac:dyDescent="0.25">
      <c r="D588" s="141"/>
      <c r="E588" s="141"/>
      <c r="F588" s="141"/>
      <c r="G588" s="141"/>
      <c r="H588" s="141"/>
      <c r="I588" s="141"/>
      <c r="J588" s="141"/>
      <c r="K588" s="141"/>
      <c r="L588" s="141"/>
      <c r="M588" s="141"/>
      <c r="N588" s="141"/>
      <c r="O588" s="141"/>
      <c r="P588" s="141"/>
      <c r="Q588" s="141"/>
      <c r="R588" s="141"/>
      <c r="S588" s="141"/>
    </row>
    <row r="589" spans="4:19" x14ac:dyDescent="0.25">
      <c r="D589" s="141"/>
      <c r="E589" s="141"/>
      <c r="F589" s="141"/>
      <c r="G589" s="141"/>
      <c r="H589" s="141"/>
      <c r="I589" s="141"/>
      <c r="J589" s="141"/>
      <c r="K589" s="141"/>
      <c r="L589" s="141"/>
      <c r="M589" s="141"/>
      <c r="N589" s="141"/>
      <c r="O589" s="141"/>
      <c r="P589" s="141"/>
      <c r="Q589" s="141"/>
      <c r="R589" s="141"/>
      <c r="S589" s="141"/>
    </row>
    <row r="590" spans="4:19" x14ac:dyDescent="0.25">
      <c r="D590" s="141"/>
      <c r="E590" s="141"/>
      <c r="F590" s="141"/>
      <c r="G590" s="141"/>
      <c r="H590" s="141"/>
      <c r="I590" s="141"/>
      <c r="J590" s="141"/>
      <c r="K590" s="141"/>
      <c r="L590" s="141"/>
      <c r="M590" s="141"/>
      <c r="N590" s="141"/>
      <c r="O590" s="141"/>
      <c r="P590" s="141"/>
      <c r="Q590" s="141"/>
      <c r="R590" s="141"/>
      <c r="S590" s="141"/>
    </row>
    <row r="591" spans="4:19" x14ac:dyDescent="0.25">
      <c r="D591" s="141"/>
      <c r="E591" s="141"/>
      <c r="F591" s="141"/>
      <c r="G591" s="141"/>
      <c r="H591" s="141"/>
      <c r="I591" s="141"/>
      <c r="J591" s="141"/>
      <c r="K591" s="141"/>
      <c r="L591" s="141"/>
      <c r="M591" s="141"/>
      <c r="N591" s="141"/>
      <c r="O591" s="141"/>
      <c r="P591" s="141"/>
      <c r="Q591" s="141"/>
      <c r="R591" s="141"/>
      <c r="S591" s="141"/>
    </row>
    <row r="592" spans="4:19" x14ac:dyDescent="0.25">
      <c r="D592" s="141"/>
      <c r="E592" s="141"/>
      <c r="F592" s="141"/>
      <c r="G592" s="141"/>
      <c r="H592" s="141"/>
      <c r="I592" s="141"/>
      <c r="J592" s="141"/>
      <c r="K592" s="141"/>
      <c r="L592" s="141"/>
      <c r="M592" s="141"/>
      <c r="N592" s="141"/>
      <c r="O592" s="141"/>
      <c r="P592" s="141"/>
      <c r="Q592" s="141"/>
      <c r="R592" s="141"/>
      <c r="S592" s="141"/>
    </row>
    <row r="593" spans="4:19" x14ac:dyDescent="0.25">
      <c r="D593" s="141"/>
      <c r="E593" s="141"/>
      <c r="F593" s="141"/>
      <c r="G593" s="141"/>
      <c r="H593" s="141"/>
      <c r="I593" s="141"/>
      <c r="J593" s="141"/>
      <c r="K593" s="141"/>
      <c r="L593" s="141"/>
      <c r="M593" s="141"/>
      <c r="N593" s="141"/>
      <c r="O593" s="141"/>
      <c r="P593" s="141"/>
      <c r="Q593" s="141"/>
      <c r="R593" s="141"/>
      <c r="S593" s="141"/>
    </row>
    <row r="594" spans="4:19" x14ac:dyDescent="0.25">
      <c r="D594" s="141"/>
      <c r="E594" s="141"/>
      <c r="F594" s="141"/>
      <c r="G594" s="141"/>
      <c r="H594" s="141"/>
      <c r="I594" s="141"/>
      <c r="J594" s="141"/>
      <c r="K594" s="141"/>
      <c r="L594" s="141"/>
      <c r="M594" s="141"/>
      <c r="N594" s="141"/>
      <c r="O594" s="141"/>
      <c r="P594" s="141"/>
      <c r="Q594" s="141"/>
      <c r="R594" s="141"/>
      <c r="S594" s="141"/>
    </row>
    <row r="595" spans="4:19" x14ac:dyDescent="0.25">
      <c r="D595" s="141"/>
      <c r="E595" s="141"/>
      <c r="F595" s="141"/>
      <c r="G595" s="141"/>
      <c r="H595" s="141"/>
      <c r="I595" s="141"/>
      <c r="J595" s="141"/>
      <c r="K595" s="141"/>
      <c r="L595" s="141"/>
      <c r="M595" s="141"/>
      <c r="N595" s="141"/>
      <c r="O595" s="141"/>
      <c r="P595" s="141"/>
      <c r="Q595" s="141"/>
      <c r="R595" s="141"/>
      <c r="S595" s="141"/>
    </row>
    <row r="596" spans="4:19" x14ac:dyDescent="0.25">
      <c r="D596" s="141"/>
      <c r="E596" s="141"/>
      <c r="F596" s="141"/>
      <c r="G596" s="141"/>
      <c r="H596" s="141"/>
      <c r="I596" s="141"/>
      <c r="J596" s="141"/>
      <c r="K596" s="141"/>
      <c r="L596" s="141"/>
      <c r="M596" s="141"/>
      <c r="N596" s="141"/>
      <c r="O596" s="141"/>
      <c r="P596" s="141"/>
      <c r="Q596" s="141"/>
      <c r="R596" s="141"/>
      <c r="S596" s="141"/>
    </row>
    <row r="597" spans="4:19" x14ac:dyDescent="0.25">
      <c r="D597" s="141"/>
      <c r="E597" s="141"/>
      <c r="F597" s="141"/>
      <c r="G597" s="141"/>
      <c r="H597" s="141"/>
      <c r="I597" s="141"/>
      <c r="J597" s="141"/>
      <c r="K597" s="141"/>
      <c r="L597" s="141"/>
      <c r="M597" s="141"/>
      <c r="N597" s="141"/>
      <c r="O597" s="141"/>
      <c r="P597" s="141"/>
      <c r="Q597" s="141"/>
      <c r="R597" s="141"/>
      <c r="S597" s="141"/>
    </row>
    <row r="598" spans="4:19" x14ac:dyDescent="0.25">
      <c r="D598" s="141"/>
      <c r="E598" s="141"/>
      <c r="F598" s="141"/>
      <c r="G598" s="141"/>
      <c r="H598" s="141"/>
      <c r="I598" s="141"/>
      <c r="J598" s="141"/>
      <c r="K598" s="141"/>
      <c r="L598" s="141"/>
      <c r="M598" s="141"/>
      <c r="N598" s="141"/>
      <c r="O598" s="141"/>
      <c r="P598" s="141"/>
      <c r="Q598" s="141"/>
      <c r="R598" s="141"/>
      <c r="S598" s="141"/>
    </row>
    <row r="599" spans="4:19" x14ac:dyDescent="0.25">
      <c r="D599" s="141"/>
      <c r="E599" s="141"/>
      <c r="F599" s="141"/>
      <c r="G599" s="141"/>
      <c r="H599" s="141"/>
      <c r="I599" s="141"/>
      <c r="J599" s="141"/>
      <c r="K599" s="141"/>
      <c r="L599" s="141"/>
      <c r="M599" s="141"/>
      <c r="N599" s="141"/>
      <c r="O599" s="141"/>
      <c r="P599" s="141"/>
      <c r="Q599" s="141"/>
      <c r="R599" s="141"/>
      <c r="S599" s="141"/>
    </row>
    <row r="600" spans="4:19" x14ac:dyDescent="0.25">
      <c r="D600" s="141"/>
      <c r="E600" s="141"/>
      <c r="F600" s="141"/>
      <c r="G600" s="141"/>
      <c r="H600" s="141"/>
      <c r="I600" s="141"/>
      <c r="J600" s="141"/>
      <c r="K600" s="141"/>
      <c r="L600" s="141"/>
      <c r="M600" s="141"/>
      <c r="N600" s="141"/>
      <c r="O600" s="141"/>
      <c r="P600" s="141"/>
      <c r="Q600" s="141"/>
      <c r="R600" s="141"/>
      <c r="S600" s="141"/>
    </row>
    <row r="601" spans="4:19" x14ac:dyDescent="0.25">
      <c r="D601" s="141"/>
      <c r="E601" s="141"/>
      <c r="F601" s="141"/>
      <c r="G601" s="141"/>
      <c r="H601" s="141"/>
      <c r="I601" s="141"/>
      <c r="J601" s="141"/>
      <c r="K601" s="141"/>
      <c r="L601" s="141"/>
      <c r="M601" s="141"/>
      <c r="N601" s="141"/>
      <c r="O601" s="141"/>
      <c r="P601" s="141"/>
      <c r="Q601" s="141"/>
      <c r="R601" s="141"/>
      <c r="S601" s="141"/>
    </row>
    <row r="602" spans="4:19" x14ac:dyDescent="0.25">
      <c r="D602" s="141"/>
      <c r="E602" s="141"/>
      <c r="F602" s="141"/>
      <c r="G602" s="141"/>
      <c r="H602" s="141"/>
      <c r="I602" s="141"/>
      <c r="J602" s="141"/>
      <c r="K602" s="141"/>
      <c r="L602" s="141"/>
      <c r="M602" s="141"/>
      <c r="N602" s="141"/>
      <c r="O602" s="141"/>
      <c r="P602" s="141"/>
      <c r="Q602" s="141"/>
      <c r="R602" s="141"/>
      <c r="S602" s="141"/>
    </row>
    <row r="603" spans="4:19" x14ac:dyDescent="0.25">
      <c r="D603" s="141"/>
      <c r="E603" s="141"/>
      <c r="F603" s="141"/>
      <c r="G603" s="141"/>
      <c r="H603" s="141"/>
      <c r="I603" s="141"/>
      <c r="J603" s="141"/>
      <c r="K603" s="141"/>
      <c r="L603" s="141"/>
      <c r="M603" s="141"/>
      <c r="N603" s="141"/>
      <c r="O603" s="141"/>
      <c r="P603" s="141"/>
      <c r="Q603" s="141"/>
      <c r="R603" s="141"/>
      <c r="S603" s="141"/>
    </row>
    <row r="604" spans="4:19" x14ac:dyDescent="0.25">
      <c r="D604" s="141"/>
      <c r="E604" s="141"/>
      <c r="F604" s="141"/>
      <c r="G604" s="141"/>
      <c r="H604" s="141"/>
      <c r="I604" s="141"/>
      <c r="J604" s="141"/>
      <c r="K604" s="141"/>
      <c r="L604" s="141"/>
      <c r="M604" s="141"/>
      <c r="N604" s="141"/>
      <c r="O604" s="141"/>
      <c r="P604" s="141"/>
      <c r="Q604" s="141"/>
      <c r="R604" s="141"/>
      <c r="S604" s="141"/>
    </row>
    <row r="605" spans="4:19" x14ac:dyDescent="0.25">
      <c r="D605" s="141"/>
      <c r="E605" s="141"/>
      <c r="F605" s="141"/>
      <c r="G605" s="141"/>
      <c r="H605" s="141"/>
      <c r="I605" s="141"/>
      <c r="J605" s="141"/>
      <c r="K605" s="141"/>
      <c r="L605" s="141"/>
      <c r="M605" s="141"/>
      <c r="N605" s="141"/>
      <c r="O605" s="141"/>
      <c r="P605" s="141"/>
      <c r="Q605" s="141"/>
      <c r="R605" s="141"/>
      <c r="S605" s="141"/>
    </row>
    <row r="606" spans="4:19" x14ac:dyDescent="0.25">
      <c r="D606" s="141"/>
      <c r="E606" s="141"/>
      <c r="F606" s="141"/>
      <c r="G606" s="141"/>
      <c r="H606" s="141"/>
      <c r="I606" s="141"/>
      <c r="J606" s="141"/>
      <c r="K606" s="141"/>
      <c r="L606" s="141"/>
      <c r="M606" s="141"/>
      <c r="N606" s="141"/>
      <c r="O606" s="141"/>
      <c r="P606" s="141"/>
      <c r="Q606" s="141"/>
      <c r="R606" s="141"/>
      <c r="S606" s="141"/>
    </row>
    <row r="607" spans="4:19" x14ac:dyDescent="0.25">
      <c r="D607" s="141"/>
      <c r="E607" s="141"/>
      <c r="F607" s="141"/>
      <c r="G607" s="141"/>
      <c r="H607" s="141"/>
      <c r="I607" s="141"/>
      <c r="J607" s="141"/>
      <c r="K607" s="141"/>
      <c r="L607" s="141"/>
      <c r="M607" s="141"/>
      <c r="N607" s="141"/>
      <c r="O607" s="141"/>
      <c r="P607" s="141"/>
      <c r="Q607" s="141"/>
      <c r="R607" s="141"/>
      <c r="S607" s="141"/>
    </row>
    <row r="608" spans="4:19" x14ac:dyDescent="0.25">
      <c r="D608" s="141"/>
      <c r="E608" s="141"/>
      <c r="F608" s="141"/>
      <c r="G608" s="141"/>
      <c r="H608" s="141"/>
      <c r="I608" s="141"/>
      <c r="J608" s="141"/>
      <c r="K608" s="141"/>
      <c r="L608" s="141"/>
      <c r="M608" s="141"/>
      <c r="N608" s="141"/>
      <c r="O608" s="141"/>
      <c r="P608" s="141"/>
      <c r="Q608" s="141"/>
      <c r="R608" s="141"/>
      <c r="S608" s="141"/>
    </row>
    <row r="609" spans="4:19" x14ac:dyDescent="0.25">
      <c r="D609" s="141"/>
      <c r="E609" s="141"/>
      <c r="F609" s="141"/>
      <c r="G609" s="141"/>
      <c r="H609" s="141"/>
      <c r="I609" s="141"/>
      <c r="J609" s="141"/>
      <c r="K609" s="141"/>
      <c r="L609" s="141"/>
      <c r="M609" s="141"/>
      <c r="N609" s="141"/>
      <c r="O609" s="141"/>
      <c r="P609" s="141"/>
      <c r="Q609" s="141"/>
      <c r="R609" s="141"/>
      <c r="S609" s="141"/>
    </row>
    <row r="610" spans="4:19" x14ac:dyDescent="0.25">
      <c r="D610" s="141"/>
      <c r="E610" s="141"/>
      <c r="F610" s="141"/>
      <c r="G610" s="141"/>
      <c r="H610" s="141"/>
      <c r="I610" s="141"/>
      <c r="J610" s="141"/>
      <c r="K610" s="141"/>
      <c r="L610" s="141"/>
      <c r="M610" s="141"/>
      <c r="N610" s="141"/>
      <c r="O610" s="141"/>
      <c r="P610" s="141"/>
      <c r="Q610" s="141"/>
      <c r="R610" s="141"/>
      <c r="S610" s="141"/>
    </row>
    <row r="611" spans="4:19" x14ac:dyDescent="0.25">
      <c r="D611" s="141"/>
      <c r="E611" s="141"/>
      <c r="F611" s="141"/>
      <c r="G611" s="141"/>
      <c r="H611" s="141"/>
      <c r="I611" s="141"/>
      <c r="J611" s="141"/>
      <c r="K611" s="141"/>
      <c r="L611" s="141"/>
      <c r="M611" s="141"/>
      <c r="N611" s="141"/>
      <c r="O611" s="141"/>
      <c r="P611" s="141"/>
      <c r="Q611" s="141"/>
      <c r="R611" s="141"/>
      <c r="S611" s="141"/>
    </row>
    <row r="612" spans="4:19" x14ac:dyDescent="0.25">
      <c r="D612" s="141"/>
      <c r="E612" s="141"/>
      <c r="F612" s="141"/>
      <c r="G612" s="141"/>
      <c r="H612" s="141"/>
      <c r="I612" s="141"/>
      <c r="J612" s="141"/>
      <c r="K612" s="141"/>
      <c r="L612" s="141"/>
      <c r="M612" s="141"/>
      <c r="N612" s="141"/>
      <c r="O612" s="141"/>
      <c r="P612" s="141"/>
      <c r="Q612" s="141"/>
      <c r="R612" s="141"/>
      <c r="S612" s="141"/>
    </row>
    <row r="613" spans="4:19" x14ac:dyDescent="0.25">
      <c r="D613" s="141"/>
      <c r="E613" s="141"/>
      <c r="F613" s="141"/>
      <c r="G613" s="141"/>
      <c r="H613" s="141"/>
      <c r="I613" s="141"/>
      <c r="J613" s="141"/>
      <c r="K613" s="141"/>
      <c r="L613" s="141"/>
      <c r="M613" s="141"/>
      <c r="N613" s="141"/>
      <c r="O613" s="141"/>
      <c r="P613" s="141"/>
      <c r="Q613" s="141"/>
      <c r="R613" s="141"/>
      <c r="S613" s="141"/>
    </row>
    <row r="614" spans="4:19" x14ac:dyDescent="0.25">
      <c r="D614" s="141"/>
      <c r="E614" s="141"/>
      <c r="F614" s="141"/>
      <c r="G614" s="141"/>
      <c r="H614" s="141"/>
      <c r="I614" s="141"/>
      <c r="J614" s="141"/>
      <c r="K614" s="141"/>
      <c r="L614" s="141"/>
      <c r="M614" s="141"/>
      <c r="N614" s="141"/>
      <c r="O614" s="141"/>
      <c r="P614" s="141"/>
      <c r="Q614" s="141"/>
      <c r="R614" s="141"/>
      <c r="S614" s="141"/>
    </row>
    <row r="615" spans="4:19" x14ac:dyDescent="0.25">
      <c r="D615" s="141"/>
      <c r="E615" s="141"/>
      <c r="F615" s="141"/>
      <c r="G615" s="141"/>
      <c r="H615" s="141"/>
      <c r="I615" s="141"/>
      <c r="J615" s="141"/>
      <c r="K615" s="141"/>
      <c r="L615" s="141"/>
      <c r="M615" s="141"/>
      <c r="N615" s="141"/>
      <c r="O615" s="141"/>
      <c r="P615" s="141"/>
      <c r="Q615" s="141"/>
      <c r="R615" s="141"/>
      <c r="S615" s="141"/>
    </row>
    <row r="616" spans="4:19" x14ac:dyDescent="0.25">
      <c r="D616" s="141"/>
      <c r="E616" s="141"/>
      <c r="F616" s="141"/>
      <c r="G616" s="141"/>
      <c r="H616" s="141"/>
      <c r="I616" s="141"/>
      <c r="J616" s="141"/>
      <c r="K616" s="141"/>
      <c r="L616" s="141"/>
      <c r="M616" s="141"/>
      <c r="N616" s="141"/>
      <c r="O616" s="141"/>
      <c r="P616" s="141"/>
      <c r="Q616" s="141"/>
      <c r="R616" s="141"/>
      <c r="S616" s="141"/>
    </row>
    <row r="617" spans="4:19" x14ac:dyDescent="0.25">
      <c r="D617" s="141"/>
      <c r="E617" s="141"/>
      <c r="F617" s="141"/>
      <c r="G617" s="141"/>
      <c r="H617" s="141"/>
      <c r="I617" s="141"/>
      <c r="J617" s="141"/>
      <c r="K617" s="141"/>
      <c r="L617" s="141"/>
      <c r="M617" s="141"/>
      <c r="N617" s="141"/>
      <c r="O617" s="141"/>
      <c r="P617" s="141"/>
      <c r="Q617" s="141"/>
      <c r="R617" s="141"/>
      <c r="S617" s="141"/>
    </row>
    <row r="618" spans="4:19" x14ac:dyDescent="0.25">
      <c r="D618" s="141"/>
      <c r="E618" s="141"/>
      <c r="F618" s="141"/>
      <c r="G618" s="141"/>
      <c r="H618" s="141"/>
      <c r="I618" s="141"/>
      <c r="J618" s="141"/>
      <c r="K618" s="141"/>
      <c r="L618" s="141"/>
      <c r="M618" s="141"/>
      <c r="N618" s="141"/>
      <c r="O618" s="141"/>
      <c r="P618" s="141"/>
      <c r="Q618" s="141"/>
      <c r="R618" s="141"/>
      <c r="S618" s="141"/>
    </row>
    <row r="619" spans="4:19" x14ac:dyDescent="0.25">
      <c r="D619" s="141"/>
      <c r="E619" s="141"/>
      <c r="F619" s="141"/>
      <c r="G619" s="141"/>
      <c r="H619" s="141"/>
      <c r="I619" s="141"/>
      <c r="J619" s="141"/>
      <c r="K619" s="141"/>
      <c r="L619" s="141"/>
      <c r="M619" s="141"/>
      <c r="N619" s="141"/>
      <c r="O619" s="141"/>
      <c r="P619" s="141"/>
      <c r="Q619" s="141"/>
      <c r="R619" s="141"/>
      <c r="S619" s="141"/>
    </row>
    <row r="620" spans="4:19" x14ac:dyDescent="0.25">
      <c r="D620" s="141"/>
      <c r="E620" s="141"/>
      <c r="F620" s="141"/>
      <c r="G620" s="141"/>
      <c r="H620" s="141"/>
      <c r="I620" s="141"/>
      <c r="J620" s="141"/>
      <c r="K620" s="141"/>
      <c r="L620" s="141"/>
      <c r="M620" s="141"/>
      <c r="N620" s="141"/>
      <c r="O620" s="141"/>
      <c r="P620" s="141"/>
      <c r="Q620" s="141"/>
      <c r="R620" s="141"/>
      <c r="S620" s="141"/>
    </row>
    <row r="621" spans="4:19" x14ac:dyDescent="0.25">
      <c r="D621" s="141"/>
      <c r="E621" s="141"/>
      <c r="F621" s="141"/>
      <c r="G621" s="141"/>
      <c r="H621" s="141"/>
      <c r="I621" s="141"/>
      <c r="J621" s="141"/>
      <c r="K621" s="141"/>
      <c r="L621" s="141"/>
      <c r="M621" s="141"/>
      <c r="N621" s="141"/>
      <c r="O621" s="141"/>
      <c r="P621" s="141"/>
      <c r="Q621" s="141"/>
      <c r="R621" s="141"/>
      <c r="S621" s="141"/>
    </row>
    <row r="622" spans="4:19" x14ac:dyDescent="0.25">
      <c r="D622" s="141"/>
      <c r="E622" s="141"/>
      <c r="F622" s="141"/>
      <c r="G622" s="141"/>
      <c r="H622" s="141"/>
      <c r="I622" s="141"/>
      <c r="J622" s="141"/>
      <c r="K622" s="141"/>
      <c r="L622" s="141"/>
      <c r="M622" s="141"/>
      <c r="N622" s="141"/>
      <c r="O622" s="141"/>
      <c r="P622" s="141"/>
      <c r="Q622" s="141"/>
      <c r="R622" s="141"/>
      <c r="S622" s="141"/>
    </row>
    <row r="623" spans="4:19" x14ac:dyDescent="0.25">
      <c r="D623" s="141"/>
      <c r="E623" s="141"/>
      <c r="F623" s="141"/>
      <c r="G623" s="141"/>
      <c r="H623" s="141"/>
      <c r="I623" s="141"/>
      <c r="J623" s="141"/>
      <c r="K623" s="141"/>
      <c r="L623" s="141"/>
      <c r="M623" s="141"/>
      <c r="N623" s="141"/>
      <c r="O623" s="141"/>
      <c r="P623" s="141"/>
      <c r="Q623" s="141"/>
      <c r="R623" s="141"/>
      <c r="S623" s="141"/>
    </row>
    <row r="624" spans="4:19" x14ac:dyDescent="0.25">
      <c r="D624" s="141"/>
      <c r="E624" s="141"/>
      <c r="F624" s="141"/>
      <c r="G624" s="141"/>
      <c r="H624" s="141"/>
      <c r="I624" s="141"/>
      <c r="J624" s="141"/>
      <c r="K624" s="141"/>
      <c r="L624" s="141"/>
      <c r="M624" s="141"/>
      <c r="N624" s="141"/>
      <c r="O624" s="141"/>
      <c r="P624" s="141"/>
      <c r="Q624" s="141"/>
      <c r="R624" s="141"/>
      <c r="S624" s="141"/>
    </row>
    <row r="625" spans="4:19" x14ac:dyDescent="0.25">
      <c r="D625" s="141"/>
      <c r="E625" s="141"/>
      <c r="F625" s="141"/>
      <c r="G625" s="141"/>
      <c r="H625" s="141"/>
      <c r="I625" s="141"/>
      <c r="J625" s="141"/>
      <c r="K625" s="141"/>
      <c r="L625" s="141"/>
      <c r="M625" s="141"/>
      <c r="N625" s="141"/>
      <c r="O625" s="141"/>
      <c r="P625" s="141"/>
      <c r="Q625" s="141"/>
      <c r="R625" s="141"/>
      <c r="S625" s="141"/>
    </row>
    <row r="626" spans="4:19" x14ac:dyDescent="0.25">
      <c r="D626" s="141"/>
      <c r="E626" s="141"/>
      <c r="F626" s="141"/>
      <c r="G626" s="141"/>
      <c r="H626" s="141"/>
      <c r="I626" s="141"/>
      <c r="J626" s="141"/>
      <c r="K626" s="141"/>
      <c r="L626" s="141"/>
      <c r="M626" s="141"/>
      <c r="N626" s="141"/>
      <c r="O626" s="141"/>
      <c r="P626" s="141"/>
      <c r="Q626" s="141"/>
      <c r="R626" s="141"/>
      <c r="S626" s="141"/>
    </row>
    <row r="627" spans="4:19" x14ac:dyDescent="0.25">
      <c r="D627" s="141"/>
      <c r="E627" s="141"/>
      <c r="F627" s="141"/>
      <c r="G627" s="141"/>
      <c r="H627" s="141"/>
      <c r="I627" s="141"/>
      <c r="J627" s="141"/>
      <c r="K627" s="141"/>
      <c r="L627" s="141"/>
      <c r="M627" s="141"/>
      <c r="N627" s="141"/>
      <c r="O627" s="141"/>
      <c r="P627" s="141"/>
      <c r="Q627" s="141"/>
      <c r="R627" s="141"/>
      <c r="S627" s="141"/>
    </row>
    <row r="628" spans="4:19" x14ac:dyDescent="0.25">
      <c r="D628" s="141"/>
      <c r="E628" s="141"/>
      <c r="F628" s="141"/>
      <c r="G628" s="141"/>
      <c r="H628" s="141"/>
      <c r="I628" s="141"/>
      <c r="J628" s="141"/>
      <c r="K628" s="141"/>
      <c r="L628" s="141"/>
      <c r="M628" s="141"/>
      <c r="N628" s="141"/>
      <c r="O628" s="141"/>
      <c r="P628" s="141"/>
      <c r="Q628" s="141"/>
      <c r="R628" s="141"/>
      <c r="S628" s="141"/>
    </row>
    <row r="629" spans="4:19" x14ac:dyDescent="0.25">
      <c r="D629" s="141"/>
      <c r="E629" s="141"/>
      <c r="F629" s="141"/>
      <c r="G629" s="141"/>
      <c r="H629" s="141"/>
      <c r="I629" s="141"/>
      <c r="J629" s="141"/>
      <c r="K629" s="141"/>
      <c r="L629" s="141"/>
      <c r="M629" s="141"/>
      <c r="N629" s="141"/>
      <c r="O629" s="141"/>
      <c r="P629" s="141"/>
      <c r="Q629" s="141"/>
      <c r="R629" s="141"/>
      <c r="S629" s="141"/>
    </row>
    <row r="630" spans="4:19" x14ac:dyDescent="0.25">
      <c r="D630" s="141"/>
      <c r="E630" s="141"/>
      <c r="F630" s="141"/>
      <c r="G630" s="141"/>
      <c r="H630" s="141"/>
      <c r="I630" s="141"/>
      <c r="J630" s="141"/>
      <c r="K630" s="141"/>
      <c r="L630" s="141"/>
      <c r="M630" s="141"/>
      <c r="N630" s="141"/>
      <c r="O630" s="141"/>
      <c r="P630" s="141"/>
      <c r="Q630" s="141"/>
      <c r="R630" s="141"/>
      <c r="S630" s="141"/>
    </row>
    <row r="631" spans="4:19" x14ac:dyDescent="0.25">
      <c r="D631" s="141"/>
      <c r="E631" s="141"/>
      <c r="F631" s="141"/>
      <c r="G631" s="141"/>
      <c r="H631" s="141"/>
      <c r="I631" s="141"/>
      <c r="J631" s="141"/>
      <c r="K631" s="141"/>
      <c r="L631" s="141"/>
      <c r="M631" s="141"/>
      <c r="N631" s="141"/>
      <c r="O631" s="141"/>
      <c r="P631" s="141"/>
      <c r="Q631" s="141"/>
      <c r="R631" s="141"/>
      <c r="S631" s="141"/>
    </row>
    <row r="632" spans="4:19" x14ac:dyDescent="0.25">
      <c r="D632" s="141"/>
      <c r="E632" s="141"/>
      <c r="F632" s="141"/>
      <c r="G632" s="141"/>
      <c r="H632" s="141"/>
      <c r="I632" s="141"/>
      <c r="J632" s="141"/>
      <c r="K632" s="141"/>
      <c r="L632" s="141"/>
      <c r="M632" s="141"/>
      <c r="N632" s="141"/>
      <c r="O632" s="141"/>
      <c r="P632" s="141"/>
      <c r="Q632" s="141"/>
      <c r="R632" s="141"/>
      <c r="S632" s="141"/>
    </row>
    <row r="633" spans="4:19" x14ac:dyDescent="0.25">
      <c r="D633" s="141"/>
      <c r="E633" s="141"/>
      <c r="F633" s="141"/>
      <c r="G633" s="141"/>
      <c r="H633" s="141"/>
      <c r="I633" s="141"/>
      <c r="J633" s="141"/>
      <c r="K633" s="141"/>
      <c r="L633" s="141"/>
      <c r="M633" s="141"/>
      <c r="N633" s="141"/>
      <c r="O633" s="141"/>
      <c r="P633" s="141"/>
      <c r="Q633" s="141"/>
      <c r="R633" s="141"/>
      <c r="S633" s="141"/>
    </row>
    <row r="634" spans="4:19" x14ac:dyDescent="0.25">
      <c r="D634" s="141"/>
      <c r="E634" s="141"/>
      <c r="F634" s="141"/>
      <c r="G634" s="141"/>
      <c r="H634" s="141"/>
      <c r="I634" s="141"/>
      <c r="J634" s="141"/>
      <c r="K634" s="141"/>
      <c r="L634" s="141"/>
      <c r="M634" s="141"/>
      <c r="N634" s="141"/>
      <c r="O634" s="141"/>
      <c r="P634" s="141"/>
      <c r="Q634" s="141"/>
      <c r="R634" s="141"/>
      <c r="S634" s="141"/>
    </row>
    <row r="635" spans="4:19" x14ac:dyDescent="0.25">
      <c r="D635" s="141"/>
      <c r="E635" s="141"/>
      <c r="F635" s="141"/>
      <c r="G635" s="141"/>
      <c r="H635" s="141"/>
      <c r="I635" s="141"/>
      <c r="J635" s="141"/>
      <c r="K635" s="141"/>
      <c r="L635" s="141"/>
      <c r="M635" s="141"/>
      <c r="N635" s="141"/>
      <c r="O635" s="141"/>
      <c r="P635" s="141"/>
      <c r="Q635" s="141"/>
      <c r="R635" s="141"/>
      <c r="S635" s="141"/>
    </row>
    <row r="636" spans="4:19" x14ac:dyDescent="0.25">
      <c r="D636" s="141"/>
      <c r="E636" s="141"/>
      <c r="F636" s="141"/>
      <c r="G636" s="141"/>
      <c r="H636" s="141"/>
      <c r="I636" s="141"/>
      <c r="J636" s="141"/>
      <c r="K636" s="141"/>
      <c r="L636" s="141"/>
      <c r="M636" s="141"/>
      <c r="N636" s="141"/>
      <c r="O636" s="141"/>
      <c r="P636" s="141"/>
      <c r="Q636" s="141"/>
      <c r="R636" s="141"/>
      <c r="S636" s="141"/>
    </row>
    <row r="637" spans="4:19" x14ac:dyDescent="0.25">
      <c r="D637" s="141"/>
      <c r="E637" s="141"/>
      <c r="F637" s="141"/>
      <c r="G637" s="141"/>
      <c r="H637" s="141"/>
      <c r="I637" s="141"/>
      <c r="J637" s="141"/>
      <c r="K637" s="141"/>
      <c r="L637" s="141"/>
      <c r="M637" s="141"/>
      <c r="N637" s="141"/>
      <c r="O637" s="141"/>
      <c r="P637" s="141"/>
      <c r="Q637" s="141"/>
      <c r="R637" s="141"/>
      <c r="S637" s="141"/>
    </row>
    <row r="638" spans="4:19" x14ac:dyDescent="0.25">
      <c r="D638" s="141"/>
      <c r="E638" s="141"/>
      <c r="F638" s="141"/>
      <c r="G638" s="141"/>
      <c r="H638" s="141"/>
      <c r="I638" s="141"/>
      <c r="J638" s="141"/>
      <c r="K638" s="141"/>
      <c r="L638" s="141"/>
      <c r="M638" s="141"/>
      <c r="N638" s="141"/>
      <c r="O638" s="141"/>
      <c r="P638" s="141"/>
      <c r="Q638" s="141"/>
      <c r="R638" s="141"/>
      <c r="S638" s="141"/>
    </row>
    <row r="639" spans="4:19" x14ac:dyDescent="0.25">
      <c r="D639" s="141"/>
      <c r="E639" s="141"/>
      <c r="F639" s="141"/>
      <c r="G639" s="141"/>
      <c r="H639" s="141"/>
      <c r="I639" s="141"/>
      <c r="J639" s="141"/>
      <c r="K639" s="141"/>
      <c r="L639" s="141"/>
      <c r="M639" s="141"/>
      <c r="N639" s="141"/>
      <c r="O639" s="141"/>
      <c r="P639" s="141"/>
      <c r="Q639" s="141"/>
      <c r="R639" s="141"/>
      <c r="S639" s="141"/>
    </row>
    <row r="640" spans="4:19" x14ac:dyDescent="0.25">
      <c r="D640" s="141"/>
      <c r="E640" s="141"/>
      <c r="F640" s="141"/>
      <c r="G640" s="141"/>
      <c r="H640" s="141"/>
      <c r="I640" s="141"/>
      <c r="J640" s="141"/>
      <c r="K640" s="141"/>
      <c r="L640" s="141"/>
      <c r="M640" s="141"/>
      <c r="N640" s="141"/>
      <c r="O640" s="141"/>
      <c r="P640" s="141"/>
      <c r="Q640" s="141"/>
      <c r="R640" s="141"/>
      <c r="S640" s="141"/>
    </row>
    <row r="641" spans="4:19" x14ac:dyDescent="0.25">
      <c r="D641" s="141"/>
      <c r="E641" s="141"/>
      <c r="F641" s="141"/>
      <c r="G641" s="141"/>
      <c r="H641" s="141"/>
      <c r="I641" s="141"/>
      <c r="J641" s="141"/>
      <c r="K641" s="141"/>
      <c r="L641" s="141"/>
      <c r="M641" s="141"/>
      <c r="N641" s="141"/>
      <c r="O641" s="141"/>
      <c r="P641" s="141"/>
      <c r="Q641" s="141"/>
      <c r="R641" s="141"/>
      <c r="S641" s="141"/>
    </row>
    <row r="642" spans="4:19" x14ac:dyDescent="0.25">
      <c r="D642" s="141"/>
      <c r="E642" s="141"/>
      <c r="F642" s="141"/>
      <c r="G642" s="141"/>
      <c r="H642" s="141"/>
      <c r="I642" s="141"/>
      <c r="J642" s="141"/>
      <c r="K642" s="141"/>
      <c r="L642" s="141"/>
      <c r="M642" s="141"/>
      <c r="N642" s="141"/>
      <c r="O642" s="141"/>
      <c r="P642" s="141"/>
      <c r="Q642" s="141"/>
      <c r="R642" s="141"/>
      <c r="S642" s="141"/>
    </row>
    <row r="643" spans="4:19" x14ac:dyDescent="0.25">
      <c r="D643" s="141"/>
      <c r="E643" s="141"/>
      <c r="F643" s="141"/>
      <c r="G643" s="141"/>
      <c r="H643" s="141"/>
      <c r="I643" s="141"/>
      <c r="J643" s="141"/>
      <c r="K643" s="141"/>
      <c r="L643" s="141"/>
      <c r="M643" s="141"/>
      <c r="N643" s="141"/>
      <c r="O643" s="141"/>
      <c r="P643" s="141"/>
      <c r="Q643" s="141"/>
      <c r="R643" s="141"/>
      <c r="S643" s="141"/>
    </row>
    <row r="644" spans="4:19" x14ac:dyDescent="0.25">
      <c r="D644" s="141"/>
      <c r="E644" s="141"/>
      <c r="F644" s="141"/>
      <c r="G644" s="141"/>
      <c r="H644" s="141"/>
      <c r="I644" s="141"/>
      <c r="J644" s="141"/>
      <c r="K644" s="141"/>
      <c r="L644" s="141"/>
      <c r="M644" s="141"/>
      <c r="N644" s="141"/>
      <c r="O644" s="141"/>
      <c r="P644" s="141"/>
      <c r="Q644" s="141"/>
      <c r="R644" s="141"/>
      <c r="S644" s="141"/>
    </row>
    <row r="645" spans="4:19" x14ac:dyDescent="0.25">
      <c r="D645" s="141"/>
      <c r="E645" s="141"/>
      <c r="F645" s="141"/>
      <c r="G645" s="141"/>
      <c r="H645" s="141"/>
      <c r="I645" s="141"/>
      <c r="J645" s="141"/>
      <c r="K645" s="141"/>
      <c r="L645" s="141"/>
      <c r="M645" s="141"/>
      <c r="N645" s="141"/>
      <c r="O645" s="141"/>
      <c r="P645" s="141"/>
      <c r="Q645" s="141"/>
      <c r="R645" s="141"/>
      <c r="S645" s="141"/>
    </row>
    <row r="646" spans="4:19" x14ac:dyDescent="0.25">
      <c r="D646" s="141"/>
      <c r="E646" s="141"/>
      <c r="F646" s="141"/>
      <c r="G646" s="141"/>
      <c r="H646" s="141"/>
      <c r="I646" s="141"/>
      <c r="J646" s="141"/>
      <c r="K646" s="141"/>
      <c r="L646" s="141"/>
      <c r="M646" s="141"/>
      <c r="N646" s="141"/>
      <c r="O646" s="141"/>
      <c r="P646" s="141"/>
      <c r="Q646" s="141"/>
      <c r="R646" s="141"/>
      <c r="S646" s="141"/>
    </row>
    <row r="647" spans="4:19" x14ac:dyDescent="0.25">
      <c r="D647" s="141"/>
      <c r="E647" s="141"/>
      <c r="F647" s="141"/>
      <c r="G647" s="141"/>
      <c r="H647" s="141"/>
      <c r="I647" s="141"/>
      <c r="J647" s="141"/>
      <c r="K647" s="141"/>
      <c r="L647" s="141"/>
      <c r="M647" s="141"/>
      <c r="N647" s="141"/>
      <c r="O647" s="141"/>
      <c r="P647" s="141"/>
      <c r="Q647" s="141"/>
      <c r="R647" s="141"/>
      <c r="S647" s="141"/>
    </row>
    <row r="648" spans="4:19" x14ac:dyDescent="0.25">
      <c r="D648" s="141"/>
      <c r="E648" s="141"/>
      <c r="F648" s="141"/>
      <c r="G648" s="141"/>
      <c r="H648" s="141"/>
      <c r="I648" s="141"/>
      <c r="J648" s="141"/>
      <c r="K648" s="141"/>
      <c r="L648" s="141"/>
      <c r="M648" s="141"/>
      <c r="N648" s="141"/>
      <c r="O648" s="141"/>
      <c r="P648" s="141"/>
      <c r="Q648" s="141"/>
      <c r="R648" s="141"/>
      <c r="S648" s="141"/>
    </row>
    <row r="649" spans="4:19" x14ac:dyDescent="0.25">
      <c r="D649" s="141"/>
      <c r="E649" s="141"/>
      <c r="F649" s="141"/>
      <c r="G649" s="141"/>
      <c r="H649" s="141"/>
      <c r="I649" s="141"/>
      <c r="J649" s="141"/>
      <c r="K649" s="141"/>
      <c r="L649" s="141"/>
      <c r="M649" s="141"/>
      <c r="N649" s="141"/>
      <c r="O649" s="141"/>
      <c r="P649" s="141"/>
      <c r="Q649" s="141"/>
      <c r="R649" s="141"/>
      <c r="S649" s="141"/>
    </row>
    <row r="650" spans="4:19" x14ac:dyDescent="0.25">
      <c r="D650" s="141"/>
      <c r="E650" s="141"/>
      <c r="F650" s="141"/>
      <c r="G650" s="141"/>
      <c r="H650" s="141"/>
      <c r="I650" s="141"/>
      <c r="J650" s="141"/>
      <c r="K650" s="141"/>
      <c r="L650" s="141"/>
      <c r="M650" s="141"/>
      <c r="N650" s="141"/>
      <c r="O650" s="141"/>
      <c r="P650" s="141"/>
      <c r="Q650" s="141"/>
      <c r="R650" s="141"/>
      <c r="S650" s="141"/>
    </row>
    <row r="651" spans="4:19" x14ac:dyDescent="0.25">
      <c r="D651" s="141"/>
      <c r="E651" s="141"/>
      <c r="F651" s="141"/>
      <c r="G651" s="141"/>
      <c r="H651" s="141"/>
      <c r="I651" s="141"/>
      <c r="J651" s="141"/>
      <c r="K651" s="141"/>
      <c r="L651" s="141"/>
      <c r="M651" s="141"/>
      <c r="N651" s="141"/>
      <c r="O651" s="141"/>
      <c r="P651" s="141"/>
      <c r="Q651" s="141"/>
      <c r="R651" s="141"/>
      <c r="S651" s="141"/>
    </row>
    <row r="652" spans="4:19" x14ac:dyDescent="0.25">
      <c r="D652" s="141"/>
      <c r="E652" s="141"/>
      <c r="F652" s="141"/>
      <c r="G652" s="141"/>
      <c r="H652" s="141"/>
      <c r="I652" s="141"/>
      <c r="J652" s="141"/>
      <c r="K652" s="141"/>
      <c r="L652" s="141"/>
      <c r="M652" s="141"/>
      <c r="N652" s="141"/>
      <c r="O652" s="141"/>
      <c r="P652" s="141"/>
      <c r="Q652" s="141"/>
      <c r="R652" s="141"/>
      <c r="S652" s="141"/>
    </row>
    <row r="653" spans="4:19" x14ac:dyDescent="0.25">
      <c r="D653" s="141"/>
      <c r="E653" s="141"/>
      <c r="F653" s="141"/>
      <c r="G653" s="141"/>
      <c r="H653" s="141"/>
      <c r="I653" s="141"/>
      <c r="J653" s="141"/>
      <c r="K653" s="141"/>
      <c r="L653" s="141"/>
      <c r="M653" s="141"/>
      <c r="N653" s="141"/>
      <c r="O653" s="141"/>
      <c r="P653" s="141"/>
      <c r="Q653" s="141"/>
      <c r="R653" s="141"/>
      <c r="S653" s="141"/>
    </row>
    <row r="654" spans="4:19" x14ac:dyDescent="0.25">
      <c r="D654" s="141"/>
      <c r="E654" s="141"/>
      <c r="F654" s="141"/>
      <c r="G654" s="141"/>
      <c r="H654" s="141"/>
      <c r="I654" s="141"/>
      <c r="J654" s="141"/>
      <c r="K654" s="141"/>
      <c r="L654" s="141"/>
      <c r="M654" s="141"/>
      <c r="N654" s="141"/>
      <c r="O654" s="141"/>
      <c r="P654" s="141"/>
      <c r="Q654" s="141"/>
      <c r="R654" s="141"/>
      <c r="S654" s="141"/>
    </row>
    <row r="655" spans="4:19" x14ac:dyDescent="0.25">
      <c r="D655" s="141"/>
      <c r="E655" s="141"/>
      <c r="F655" s="141"/>
      <c r="G655" s="141"/>
      <c r="H655" s="141"/>
      <c r="I655" s="141"/>
      <c r="J655" s="141"/>
      <c r="K655" s="141"/>
      <c r="L655" s="141"/>
      <c r="M655" s="141"/>
      <c r="N655" s="141"/>
      <c r="O655" s="141"/>
      <c r="P655" s="141"/>
      <c r="Q655" s="141"/>
      <c r="R655" s="141"/>
      <c r="S655" s="141"/>
    </row>
    <row r="656" spans="4:19" x14ac:dyDescent="0.25">
      <c r="D656" s="141"/>
      <c r="E656" s="141"/>
      <c r="F656" s="141"/>
      <c r="G656" s="141"/>
      <c r="H656" s="141"/>
      <c r="I656" s="141"/>
      <c r="J656" s="141"/>
      <c r="K656" s="141"/>
      <c r="L656" s="141"/>
      <c r="M656" s="141"/>
      <c r="N656" s="141"/>
      <c r="O656" s="141"/>
      <c r="P656" s="141"/>
      <c r="Q656" s="141"/>
      <c r="R656" s="141"/>
      <c r="S656" s="141"/>
    </row>
    <row r="657" spans="4:19" x14ac:dyDescent="0.25">
      <c r="D657" s="141"/>
      <c r="E657" s="141"/>
      <c r="F657" s="141"/>
      <c r="G657" s="141"/>
      <c r="H657" s="141"/>
      <c r="I657" s="141"/>
      <c r="J657" s="141"/>
      <c r="K657" s="141"/>
      <c r="L657" s="141"/>
      <c r="M657" s="141"/>
      <c r="N657" s="141"/>
      <c r="O657" s="141"/>
      <c r="P657" s="141"/>
      <c r="Q657" s="141"/>
      <c r="R657" s="141"/>
      <c r="S657" s="141"/>
    </row>
    <row r="658" spans="4:19" x14ac:dyDescent="0.25">
      <c r="D658" s="141"/>
      <c r="E658" s="141"/>
      <c r="F658" s="141"/>
      <c r="G658" s="141"/>
      <c r="H658" s="141"/>
      <c r="I658" s="141"/>
      <c r="J658" s="141"/>
      <c r="K658" s="141"/>
      <c r="L658" s="141"/>
      <c r="M658" s="141"/>
      <c r="N658" s="141"/>
      <c r="O658" s="141"/>
      <c r="P658" s="141"/>
      <c r="Q658" s="141"/>
      <c r="R658" s="141"/>
      <c r="S658" s="141"/>
    </row>
    <row r="659" spans="4:19" x14ac:dyDescent="0.25">
      <c r="D659" s="141"/>
      <c r="E659" s="141"/>
      <c r="F659" s="141"/>
      <c r="G659" s="141"/>
      <c r="H659" s="141"/>
      <c r="I659" s="141"/>
      <c r="J659" s="141"/>
      <c r="K659" s="141"/>
      <c r="L659" s="141"/>
      <c r="M659" s="141"/>
      <c r="N659" s="141"/>
      <c r="O659" s="141"/>
      <c r="P659" s="141"/>
      <c r="Q659" s="141"/>
      <c r="R659" s="141"/>
      <c r="S659" s="141"/>
    </row>
    <row r="660" spans="4:19" x14ac:dyDescent="0.25">
      <c r="D660" s="141"/>
      <c r="E660" s="141"/>
      <c r="F660" s="141"/>
      <c r="G660" s="141"/>
      <c r="H660" s="141"/>
      <c r="I660" s="141"/>
      <c r="J660" s="141"/>
      <c r="K660" s="141"/>
      <c r="L660" s="141"/>
      <c r="M660" s="141"/>
      <c r="N660" s="141"/>
      <c r="O660" s="141"/>
      <c r="P660" s="141"/>
      <c r="Q660" s="141"/>
      <c r="R660" s="141"/>
      <c r="S660" s="141"/>
    </row>
    <row r="661" spans="4:19" x14ac:dyDescent="0.25">
      <c r="D661" s="141"/>
      <c r="E661" s="141"/>
      <c r="F661" s="141"/>
      <c r="G661" s="141"/>
      <c r="H661" s="141"/>
      <c r="I661" s="141"/>
      <c r="J661" s="141"/>
      <c r="K661" s="141"/>
      <c r="L661" s="141"/>
      <c r="M661" s="141"/>
      <c r="N661" s="141"/>
      <c r="O661" s="141"/>
      <c r="P661" s="141"/>
      <c r="Q661" s="141"/>
      <c r="R661" s="141"/>
      <c r="S661" s="141"/>
    </row>
    <row r="662" spans="4:19" x14ac:dyDescent="0.25">
      <c r="D662" s="141"/>
      <c r="E662" s="141"/>
      <c r="F662" s="141"/>
      <c r="G662" s="141"/>
      <c r="H662" s="141"/>
      <c r="I662" s="141"/>
      <c r="J662" s="141"/>
      <c r="K662" s="141"/>
      <c r="L662" s="141"/>
      <c r="M662" s="141"/>
      <c r="N662" s="141"/>
      <c r="O662" s="141"/>
      <c r="P662" s="141"/>
      <c r="Q662" s="141"/>
      <c r="R662" s="141"/>
      <c r="S662" s="141"/>
    </row>
    <row r="663" spans="4:19" x14ac:dyDescent="0.25">
      <c r="D663" s="141"/>
      <c r="E663" s="141"/>
      <c r="F663" s="141"/>
      <c r="G663" s="141"/>
      <c r="H663" s="141"/>
      <c r="I663" s="141"/>
      <c r="J663" s="141"/>
      <c r="K663" s="141"/>
      <c r="L663" s="141"/>
      <c r="M663" s="141"/>
      <c r="N663" s="141"/>
      <c r="O663" s="141"/>
      <c r="P663" s="141"/>
      <c r="Q663" s="141"/>
      <c r="R663" s="141"/>
      <c r="S663" s="141"/>
    </row>
    <row r="664" spans="4:19" x14ac:dyDescent="0.25">
      <c r="D664" s="141"/>
      <c r="E664" s="141"/>
      <c r="F664" s="141"/>
      <c r="G664" s="141"/>
      <c r="H664" s="141"/>
      <c r="I664" s="141"/>
      <c r="J664" s="141"/>
      <c r="K664" s="141"/>
      <c r="L664" s="141"/>
      <c r="M664" s="141"/>
      <c r="N664" s="141"/>
      <c r="O664" s="141"/>
      <c r="P664" s="141"/>
      <c r="Q664" s="141"/>
      <c r="R664" s="141"/>
      <c r="S664" s="141"/>
    </row>
    <row r="665" spans="4:19" x14ac:dyDescent="0.25">
      <c r="D665" s="141"/>
      <c r="E665" s="141"/>
      <c r="F665" s="141"/>
      <c r="G665" s="141"/>
      <c r="H665" s="141"/>
      <c r="I665" s="141"/>
      <c r="J665" s="141"/>
      <c r="K665" s="141"/>
      <c r="L665" s="141"/>
      <c r="M665" s="141"/>
      <c r="N665" s="141"/>
      <c r="O665" s="141"/>
      <c r="P665" s="141"/>
      <c r="Q665" s="141"/>
      <c r="R665" s="141"/>
      <c r="S665" s="141"/>
    </row>
    <row r="666" spans="4:19" x14ac:dyDescent="0.25">
      <c r="D666" s="141"/>
      <c r="E666" s="141"/>
      <c r="F666" s="141"/>
      <c r="G666" s="141"/>
      <c r="H666" s="141"/>
      <c r="I666" s="141"/>
      <c r="J666" s="141"/>
      <c r="K666" s="141"/>
      <c r="L666" s="141"/>
      <c r="M666" s="141"/>
      <c r="N666" s="141"/>
      <c r="O666" s="141"/>
      <c r="P666" s="141"/>
      <c r="Q666" s="141"/>
      <c r="R666" s="141"/>
      <c r="S666" s="141"/>
    </row>
    <row r="667" spans="4:19" x14ac:dyDescent="0.25">
      <c r="D667" s="141"/>
      <c r="E667" s="141"/>
      <c r="F667" s="141"/>
      <c r="G667" s="141"/>
      <c r="H667" s="141"/>
      <c r="I667" s="141"/>
      <c r="J667" s="141"/>
      <c r="K667" s="141"/>
      <c r="L667" s="141"/>
      <c r="M667" s="141"/>
      <c r="N667" s="141"/>
      <c r="O667" s="141"/>
      <c r="P667" s="141"/>
      <c r="Q667" s="141"/>
      <c r="R667" s="141"/>
      <c r="S667" s="141"/>
    </row>
    <row r="668" spans="4:19" x14ac:dyDescent="0.25">
      <c r="D668" s="141"/>
      <c r="E668" s="141"/>
      <c r="F668" s="141"/>
      <c r="G668" s="141"/>
      <c r="H668" s="141"/>
      <c r="I668" s="141"/>
      <c r="J668" s="141"/>
      <c r="K668" s="141"/>
      <c r="L668" s="141"/>
      <c r="M668" s="141"/>
      <c r="N668" s="141"/>
      <c r="O668" s="141"/>
      <c r="P668" s="141"/>
      <c r="Q668" s="141"/>
      <c r="R668" s="141"/>
      <c r="S668" s="141"/>
    </row>
    <row r="669" spans="4:19" x14ac:dyDescent="0.25">
      <c r="D669" s="141"/>
      <c r="E669" s="141"/>
      <c r="F669" s="141"/>
      <c r="G669" s="141"/>
      <c r="H669" s="141"/>
      <c r="I669" s="141"/>
      <c r="J669" s="141"/>
      <c r="K669" s="141"/>
      <c r="L669" s="141"/>
      <c r="M669" s="141"/>
      <c r="N669" s="141"/>
      <c r="O669" s="141"/>
      <c r="P669" s="141"/>
      <c r="Q669" s="141"/>
      <c r="R669" s="141"/>
      <c r="S669" s="141"/>
    </row>
    <row r="670" spans="4:19" x14ac:dyDescent="0.25">
      <c r="D670" s="141"/>
      <c r="E670" s="141"/>
      <c r="F670" s="141"/>
      <c r="G670" s="141"/>
      <c r="H670" s="141"/>
      <c r="I670" s="141"/>
      <c r="J670" s="141"/>
      <c r="K670" s="141"/>
      <c r="L670" s="141"/>
      <c r="M670" s="141"/>
      <c r="N670" s="141"/>
      <c r="O670" s="141"/>
      <c r="P670" s="141"/>
      <c r="Q670" s="141"/>
      <c r="R670" s="141"/>
      <c r="S670" s="141"/>
    </row>
    <row r="671" spans="4:19" x14ac:dyDescent="0.25">
      <c r="D671" s="141"/>
      <c r="E671" s="141"/>
      <c r="F671" s="141"/>
      <c r="G671" s="141"/>
      <c r="H671" s="141"/>
      <c r="I671" s="141"/>
      <c r="J671" s="141"/>
      <c r="K671" s="141"/>
      <c r="L671" s="141"/>
      <c r="M671" s="141"/>
      <c r="N671" s="141"/>
      <c r="O671" s="141"/>
      <c r="P671" s="141"/>
      <c r="Q671" s="141"/>
      <c r="R671" s="141"/>
      <c r="S671" s="141"/>
    </row>
    <row r="672" spans="4:19" x14ac:dyDescent="0.25">
      <c r="D672" s="141"/>
      <c r="E672" s="141"/>
      <c r="F672" s="141"/>
      <c r="G672" s="141"/>
      <c r="H672" s="141"/>
      <c r="I672" s="141"/>
      <c r="J672" s="141"/>
      <c r="K672" s="141"/>
      <c r="L672" s="141"/>
      <c r="M672" s="141"/>
      <c r="N672" s="141"/>
      <c r="O672" s="141"/>
      <c r="P672" s="141"/>
      <c r="Q672" s="141"/>
      <c r="R672" s="141"/>
      <c r="S672" s="141"/>
    </row>
    <row r="673" spans="4:19" x14ac:dyDescent="0.25">
      <c r="D673" s="141"/>
      <c r="E673" s="141"/>
      <c r="F673" s="141"/>
      <c r="G673" s="141"/>
      <c r="H673" s="141"/>
      <c r="I673" s="141"/>
      <c r="J673" s="141"/>
      <c r="K673" s="141"/>
      <c r="L673" s="141"/>
      <c r="M673" s="141"/>
      <c r="N673" s="141"/>
      <c r="O673" s="141"/>
      <c r="P673" s="141"/>
      <c r="Q673" s="141"/>
      <c r="R673" s="141"/>
      <c r="S673" s="141"/>
    </row>
    <row r="674" spans="4:19" x14ac:dyDescent="0.25">
      <c r="D674" s="141"/>
      <c r="E674" s="141"/>
      <c r="F674" s="141"/>
      <c r="G674" s="141"/>
      <c r="H674" s="141"/>
      <c r="I674" s="141"/>
      <c r="J674" s="141"/>
      <c r="K674" s="141"/>
      <c r="L674" s="141"/>
      <c r="M674" s="141"/>
      <c r="N674" s="141"/>
      <c r="O674" s="141"/>
      <c r="P674" s="141"/>
      <c r="Q674" s="141"/>
      <c r="R674" s="141"/>
      <c r="S674" s="141"/>
    </row>
    <row r="675" spans="4:19" x14ac:dyDescent="0.25">
      <c r="D675" s="141"/>
      <c r="E675" s="141"/>
      <c r="F675" s="141"/>
      <c r="G675" s="141"/>
      <c r="H675" s="141"/>
      <c r="I675" s="141"/>
      <c r="J675" s="141"/>
      <c r="K675" s="141"/>
      <c r="L675" s="141"/>
      <c r="M675" s="141"/>
      <c r="N675" s="141"/>
      <c r="O675" s="141"/>
      <c r="P675" s="141"/>
      <c r="Q675" s="141"/>
      <c r="R675" s="141"/>
      <c r="S675" s="141"/>
    </row>
    <row r="676" spans="4:19" x14ac:dyDescent="0.25">
      <c r="D676" s="141"/>
      <c r="E676" s="141"/>
      <c r="F676" s="141"/>
      <c r="G676" s="141"/>
      <c r="H676" s="141"/>
      <c r="I676" s="141"/>
      <c r="J676" s="141"/>
      <c r="K676" s="141"/>
      <c r="L676" s="141"/>
      <c r="M676" s="141"/>
      <c r="N676" s="141"/>
      <c r="O676" s="141"/>
      <c r="P676" s="141"/>
      <c r="Q676" s="141"/>
      <c r="R676" s="141"/>
      <c r="S676" s="141"/>
    </row>
    <row r="677" spans="4:19" x14ac:dyDescent="0.25">
      <c r="D677" s="141"/>
      <c r="E677" s="141"/>
      <c r="F677" s="141"/>
      <c r="G677" s="141"/>
      <c r="H677" s="141"/>
      <c r="I677" s="141"/>
      <c r="J677" s="141"/>
      <c r="K677" s="141"/>
      <c r="L677" s="141"/>
      <c r="M677" s="141"/>
      <c r="N677" s="141"/>
      <c r="O677" s="141"/>
      <c r="P677" s="141"/>
      <c r="Q677" s="141"/>
      <c r="R677" s="141"/>
      <c r="S677" s="141"/>
    </row>
    <row r="678" spans="4:19" x14ac:dyDescent="0.25">
      <c r="D678" s="141"/>
      <c r="E678" s="141"/>
      <c r="F678" s="141"/>
      <c r="G678" s="141"/>
      <c r="H678" s="141"/>
      <c r="I678" s="141"/>
      <c r="J678" s="141"/>
      <c r="K678" s="141"/>
      <c r="L678" s="141"/>
      <c r="M678" s="141"/>
      <c r="N678" s="141"/>
      <c r="O678" s="141"/>
      <c r="P678" s="141"/>
      <c r="Q678" s="141"/>
      <c r="R678" s="141"/>
      <c r="S678" s="141"/>
    </row>
    <row r="679" spans="4:19" x14ac:dyDescent="0.25">
      <c r="D679" s="141"/>
      <c r="E679" s="141"/>
      <c r="F679" s="141"/>
      <c r="G679" s="141"/>
      <c r="H679" s="141"/>
      <c r="I679" s="141"/>
      <c r="J679" s="141"/>
      <c r="K679" s="141"/>
      <c r="L679" s="141"/>
      <c r="M679" s="141"/>
      <c r="N679" s="141"/>
      <c r="O679" s="141"/>
      <c r="P679" s="141"/>
      <c r="Q679" s="141"/>
      <c r="R679" s="141"/>
      <c r="S679" s="141"/>
    </row>
    <row r="680" spans="4:19" x14ac:dyDescent="0.25">
      <c r="D680" s="141"/>
      <c r="E680" s="141"/>
      <c r="F680" s="141"/>
      <c r="G680" s="141"/>
      <c r="H680" s="141"/>
      <c r="I680" s="141"/>
      <c r="J680" s="141"/>
      <c r="K680" s="141"/>
      <c r="L680" s="141"/>
      <c r="M680" s="141"/>
      <c r="N680" s="141"/>
      <c r="O680" s="141"/>
      <c r="P680" s="141"/>
      <c r="Q680" s="141"/>
      <c r="R680" s="141"/>
      <c r="S680" s="141"/>
    </row>
    <row r="681" spans="4:19" x14ac:dyDescent="0.25">
      <c r="D681" s="141"/>
      <c r="E681" s="141"/>
      <c r="F681" s="141"/>
      <c r="G681" s="141"/>
      <c r="H681" s="141"/>
      <c r="I681" s="141"/>
      <c r="J681" s="141"/>
      <c r="K681" s="141"/>
      <c r="L681" s="141"/>
      <c r="M681" s="141"/>
      <c r="N681" s="141"/>
      <c r="O681" s="141"/>
      <c r="P681" s="141"/>
      <c r="Q681" s="141"/>
      <c r="R681" s="141"/>
      <c r="S681" s="141"/>
    </row>
    <row r="682" spans="4:19" x14ac:dyDescent="0.25">
      <c r="D682" s="141"/>
      <c r="E682" s="141"/>
      <c r="F682" s="141"/>
      <c r="G682" s="141"/>
      <c r="H682" s="141"/>
      <c r="I682" s="141"/>
      <c r="J682" s="141"/>
      <c r="K682" s="141"/>
      <c r="L682" s="141"/>
      <c r="M682" s="141"/>
      <c r="N682" s="141"/>
      <c r="O682" s="141"/>
      <c r="P682" s="141"/>
      <c r="Q682" s="141"/>
      <c r="R682" s="141"/>
      <c r="S682" s="141"/>
    </row>
    <row r="683" spans="4:19" x14ac:dyDescent="0.25">
      <c r="D683" s="141"/>
      <c r="E683" s="141"/>
      <c r="F683" s="141"/>
      <c r="G683" s="141"/>
      <c r="H683" s="141"/>
      <c r="I683" s="141"/>
      <c r="J683" s="141"/>
      <c r="K683" s="141"/>
      <c r="L683" s="141"/>
      <c r="M683" s="141"/>
      <c r="N683" s="141"/>
      <c r="O683" s="141"/>
      <c r="P683" s="141"/>
      <c r="Q683" s="141"/>
      <c r="R683" s="141"/>
      <c r="S683" s="141"/>
    </row>
    <row r="684" spans="4:19" x14ac:dyDescent="0.25">
      <c r="D684" s="141"/>
      <c r="E684" s="141"/>
      <c r="F684" s="141"/>
      <c r="G684" s="141"/>
      <c r="H684" s="141"/>
      <c r="I684" s="141"/>
      <c r="J684" s="141"/>
      <c r="K684" s="141"/>
      <c r="L684" s="141"/>
      <c r="M684" s="141"/>
      <c r="N684" s="141"/>
      <c r="O684" s="141"/>
      <c r="P684" s="141"/>
      <c r="Q684" s="141"/>
      <c r="R684" s="141"/>
      <c r="S684" s="141"/>
    </row>
  </sheetData>
  <sheetProtection algorithmName="SHA-512" hashValue="d0+S+8210LlHNZWNay0YyodO0nKpiVfxMLSdco40g1bc0INpmj8nJvFB/UZNWc3hUshppxgus6FqmmpsS5pV6A==" saltValue="2rV6A5YE9nXqknmT2ZBgMw==" spinCount="100000" sheet="1" selectLockedCells="1"/>
  <mergeCells count="113">
    <mergeCell ref="J17:K17"/>
    <mergeCell ref="M17:N17"/>
    <mergeCell ref="P17:Q17"/>
    <mergeCell ref="S17:T17"/>
    <mergeCell ref="D58:T58"/>
    <mergeCell ref="M13:O13"/>
    <mergeCell ref="D10:E11"/>
    <mergeCell ref="F10:J11"/>
    <mergeCell ref="K10:M11"/>
    <mergeCell ref="N10:O11"/>
    <mergeCell ref="P10:T13"/>
    <mergeCell ref="F12:G12"/>
    <mergeCell ref="I12:O12"/>
    <mergeCell ref="F13:J13"/>
    <mergeCell ref="F18:H19"/>
    <mergeCell ref="I18:K19"/>
    <mergeCell ref="L18:N19"/>
    <mergeCell ref="O18:Q19"/>
    <mergeCell ref="R18:T19"/>
    <mergeCell ref="O27:P27"/>
    <mergeCell ref="F20:H21"/>
    <mergeCell ref="I20:K21"/>
    <mergeCell ref="L20:N21"/>
    <mergeCell ref="O20:Q21"/>
    <mergeCell ref="D1:T1"/>
    <mergeCell ref="G4:N4"/>
    <mergeCell ref="R4:T4"/>
    <mergeCell ref="X7:AN9"/>
    <mergeCell ref="D8:E9"/>
    <mergeCell ref="F8:H9"/>
    <mergeCell ref="I8:J9"/>
    <mergeCell ref="K8:O9"/>
    <mergeCell ref="P8:Q8"/>
    <mergeCell ref="X4:AL5"/>
    <mergeCell ref="R20:T21"/>
    <mergeCell ref="F25:F29"/>
    <mergeCell ref="S25:T25"/>
    <mergeCell ref="G26:H26"/>
    <mergeCell ref="I26:J26"/>
    <mergeCell ref="K26:L26"/>
    <mergeCell ref="Q27:R27"/>
    <mergeCell ref="G28:H29"/>
    <mergeCell ref="I28:J29"/>
    <mergeCell ref="K28:L29"/>
    <mergeCell ref="M28:N29"/>
    <mergeCell ref="O28:P29"/>
    <mergeCell ref="Q28:R29"/>
    <mergeCell ref="M26:N26"/>
    <mergeCell ref="O26:P26"/>
    <mergeCell ref="Q26:R26"/>
    <mergeCell ref="G33:H33"/>
    <mergeCell ref="I33:J33"/>
    <mergeCell ref="K33:L33"/>
    <mergeCell ref="P33:R33"/>
    <mergeCell ref="AK33:AM33"/>
    <mergeCell ref="S26:T27"/>
    <mergeCell ref="X26:AL29"/>
    <mergeCell ref="G27:H27"/>
    <mergeCell ref="I27:J27"/>
    <mergeCell ref="K27:L27"/>
    <mergeCell ref="M27:N27"/>
    <mergeCell ref="D31:D35"/>
    <mergeCell ref="M31:N31"/>
    <mergeCell ref="O31:O35"/>
    <mergeCell ref="S31:T31"/>
    <mergeCell ref="AK31:AM31"/>
    <mergeCell ref="E32:F32"/>
    <mergeCell ref="G32:H32"/>
    <mergeCell ref="I32:J32"/>
    <mergeCell ref="K32:L32"/>
    <mergeCell ref="M32:N33"/>
    <mergeCell ref="AK35:AM35"/>
    <mergeCell ref="E34:F34"/>
    <mergeCell ref="G34:H34"/>
    <mergeCell ref="I34:J34"/>
    <mergeCell ref="K34:L34"/>
    <mergeCell ref="P34:R34"/>
    <mergeCell ref="E35:F35"/>
    <mergeCell ref="G35:H35"/>
    <mergeCell ref="I35:J35"/>
    <mergeCell ref="K35:L35"/>
    <mergeCell ref="P35:R35"/>
    <mergeCell ref="P32:R32"/>
    <mergeCell ref="AK32:AM32"/>
    <mergeCell ref="E33:F33"/>
    <mergeCell ref="P40:Q40"/>
    <mergeCell ref="S40:T40"/>
    <mergeCell ref="P41:Q41"/>
    <mergeCell ref="S41:T41"/>
    <mergeCell ref="M42:O42"/>
    <mergeCell ref="P42:Q42"/>
    <mergeCell ref="S42:T42"/>
    <mergeCell ref="R37:T37"/>
    <mergeCell ref="D38:Q38"/>
    <mergeCell ref="S38:T38"/>
    <mergeCell ref="P39:Q39"/>
    <mergeCell ref="S39:T39"/>
    <mergeCell ref="X56:AN56"/>
    <mergeCell ref="D57:T57"/>
    <mergeCell ref="S46:T46"/>
    <mergeCell ref="D50:D52"/>
    <mergeCell ref="P50:P51"/>
    <mergeCell ref="Q50:T52"/>
    <mergeCell ref="D54:T54"/>
    <mergeCell ref="D56:T56"/>
    <mergeCell ref="P43:Q43"/>
    <mergeCell ref="S43:T43"/>
    <mergeCell ref="P44:Q44"/>
    <mergeCell ref="S44:T44"/>
    <mergeCell ref="E45:F45"/>
    <mergeCell ref="H45:I45"/>
    <mergeCell ref="P45:Q45"/>
    <mergeCell ref="S45:T45"/>
  </mergeCells>
  <conditionalFormatting sqref="F51">
    <cfRule type="expression" dxfId="9" priority="8">
      <formula>$F$52&gt;1</formula>
    </cfRule>
  </conditionalFormatting>
  <conditionalFormatting sqref="G45 J45">
    <cfRule type="cellIs" dxfId="8" priority="10" operator="equal">
      <formula>0</formula>
    </cfRule>
  </conditionalFormatting>
  <conditionalFormatting sqref="G52">
    <cfRule type="expression" dxfId="7" priority="3">
      <formula>$E$52+$F$52+$G$52&lt;50</formula>
    </cfRule>
  </conditionalFormatting>
  <conditionalFormatting sqref="G52:O52">
    <cfRule type="cellIs" priority="1" stopIfTrue="1" operator="equal">
      <formula>0</formula>
    </cfRule>
  </conditionalFormatting>
  <conditionalFormatting sqref="H52:O52">
    <cfRule type="cellIs" dxfId="6" priority="2" operator="lessThan">
      <formula>30</formula>
    </cfRule>
  </conditionalFormatting>
  <conditionalFormatting sqref="M42:O42">
    <cfRule type="expression" dxfId="5" priority="6">
      <formula>$D$42="☑️"</formula>
    </cfRule>
  </conditionalFormatting>
  <conditionalFormatting sqref="O45">
    <cfRule type="expression" dxfId="4" priority="7">
      <formula>$G$45&lt;&gt;"▢"</formula>
    </cfRule>
  </conditionalFormatting>
  <conditionalFormatting sqref="P52">
    <cfRule type="cellIs" dxfId="3" priority="9" operator="equal">
      <formula>0</formula>
    </cfRule>
  </conditionalFormatting>
  <conditionalFormatting sqref="R38:S45">
    <cfRule type="cellIs" dxfId="2" priority="11" operator="equal">
      <formula>0</formula>
    </cfRule>
  </conditionalFormatting>
  <conditionalFormatting sqref="AF52:AO52">
    <cfRule type="cellIs" dxfId="1" priority="5" operator="lessThanOrEqual">
      <formula>0</formula>
    </cfRule>
  </conditionalFormatting>
  <conditionalFormatting sqref="AI76:AI495">
    <cfRule type="cellIs" dxfId="0" priority="4" operator="equal">
      <formula>TRUE</formula>
    </cfRule>
  </conditionalFormatting>
  <dataValidations count="5">
    <dataValidation type="whole" operator="lessThan" allowBlank="1" showInputMessage="1" showErrorMessage="1" sqref="E52:O52" xr:uid="{C60085EB-B2F2-4311-AC91-FBD4032532F9}">
      <formula1>421</formula1>
    </dataValidation>
    <dataValidation type="list" allowBlank="1" showInputMessage="1" showErrorMessage="1" sqref="F51" xr:uid="{DED38418-3481-46AF-BD3D-0FC5409BB712}">
      <formula1>$Y$69:$BC$69</formula1>
    </dataValidation>
    <dataValidation type="list" allowBlank="1" showInputMessage="1" showErrorMessage="1" sqref="G45 J45" xr:uid="{D3AACF29-D7A7-4344-889C-E788B7718260}">
      <formula1>$Y$68:$AH$68</formula1>
    </dataValidation>
    <dataValidation type="list" allowBlank="1" showInputMessage="1" showErrorMessage="1" sqref="O45" xr:uid="{6A1E18F8-D232-4CE7-AB1D-E92A30AC84D7}">
      <formula1>$Y$64:$AE$64</formula1>
    </dataValidation>
    <dataValidation type="list" allowBlank="1" showInputMessage="1" showErrorMessage="1" sqref="F17 T8 R8 E31 G31 I31 K31 P31 Q25 O25 M25 K25 I25 G25 I17 R17 O17 L17 D39 D41:D44" xr:uid="{1EEA6451-590A-4B40-8401-10D8FB48AAE1}">
      <formula1>$Y$65:$Y$66</formula1>
    </dataValidation>
  </dataValidations>
  <pageMargins left="0.31496062992125984" right="0.31496062992125984" top="0.35433070866141736" bottom="0.35433070866141736" header="0.31496062992125984" footer="0.31496062992125984"/>
  <pageSetup paperSize="9" scale="79"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7335-F127-4473-9E6A-9B291B75808E}">
  <sheetPr>
    <tabColor rgb="FF00B050"/>
    <pageSetUpPr fitToPage="1"/>
  </sheetPr>
  <dimension ref="A1:C120"/>
  <sheetViews>
    <sheetView showGridLines="0" workbookViewId="0">
      <selection activeCell="A93" sqref="A93:C93"/>
    </sheetView>
  </sheetViews>
  <sheetFormatPr baseColWidth="10" defaultRowHeight="9" x14ac:dyDescent="0.15"/>
  <cols>
    <col min="1" max="1" width="48.5703125" style="146" customWidth="1"/>
    <col min="2" max="2" width="1.42578125" style="146" customWidth="1"/>
    <col min="3" max="3" width="48.5703125" style="146" customWidth="1"/>
    <col min="4" max="16384" width="11.42578125" style="146"/>
  </cols>
  <sheetData>
    <row r="1" spans="1:3" ht="9" customHeight="1" x14ac:dyDescent="0.15">
      <c r="A1" s="322" t="s">
        <v>809</v>
      </c>
      <c r="B1" s="145"/>
      <c r="C1" s="323" t="s">
        <v>811</v>
      </c>
    </row>
    <row r="2" spans="1:3" x14ac:dyDescent="0.15">
      <c r="A2" s="322"/>
      <c r="B2" s="145"/>
      <c r="C2" s="323"/>
    </row>
    <row r="3" spans="1:3" x14ac:dyDescent="0.15">
      <c r="A3" s="322"/>
      <c r="B3" s="145"/>
      <c r="C3" s="323"/>
    </row>
    <row r="4" spans="1:3" x14ac:dyDescent="0.15">
      <c r="A4" s="322"/>
      <c r="B4" s="145"/>
      <c r="C4" s="323"/>
    </row>
    <row r="5" spans="1:3" x14ac:dyDescent="0.15">
      <c r="A5" s="322"/>
      <c r="B5" s="145"/>
      <c r="C5" s="323"/>
    </row>
    <row r="6" spans="1:3" x14ac:dyDescent="0.15">
      <c r="A6" s="322"/>
      <c r="B6" s="145"/>
      <c r="C6" s="323"/>
    </row>
    <row r="7" spans="1:3" x14ac:dyDescent="0.15">
      <c r="A7" s="322"/>
      <c r="B7" s="145"/>
      <c r="C7" s="323"/>
    </row>
    <row r="8" spans="1:3" x14ac:dyDescent="0.15">
      <c r="A8" s="322"/>
      <c r="B8" s="145"/>
      <c r="C8" s="323"/>
    </row>
    <row r="9" spans="1:3" x14ac:dyDescent="0.15">
      <c r="A9" s="322"/>
      <c r="B9" s="145"/>
      <c r="C9" s="323"/>
    </row>
    <row r="10" spans="1:3" x14ac:dyDescent="0.15">
      <c r="A10" s="322"/>
      <c r="B10" s="145"/>
      <c r="C10" s="323"/>
    </row>
    <row r="11" spans="1:3" x14ac:dyDescent="0.15">
      <c r="A11" s="322"/>
      <c r="B11" s="145"/>
      <c r="C11" s="323"/>
    </row>
    <row r="12" spans="1:3" x14ac:dyDescent="0.15">
      <c r="A12" s="322"/>
      <c r="B12" s="145"/>
      <c r="C12" s="323"/>
    </row>
    <row r="13" spans="1:3" x14ac:dyDescent="0.15">
      <c r="A13" s="322"/>
      <c r="B13" s="145"/>
      <c r="C13" s="323"/>
    </row>
    <row r="14" spans="1:3" x14ac:dyDescent="0.15">
      <c r="A14" s="322"/>
      <c r="B14" s="145"/>
      <c r="C14" s="323"/>
    </row>
    <row r="15" spans="1:3" x14ac:dyDescent="0.15">
      <c r="A15" s="322"/>
      <c r="B15" s="145"/>
      <c r="C15" s="323"/>
    </row>
    <row r="16" spans="1:3" x14ac:dyDescent="0.15">
      <c r="A16" s="322"/>
      <c r="B16" s="145"/>
      <c r="C16" s="323"/>
    </row>
    <row r="17" spans="1:3" x14ac:dyDescent="0.15">
      <c r="A17" s="322"/>
      <c r="B17" s="145"/>
      <c r="C17" s="323"/>
    </row>
    <row r="18" spans="1:3" x14ac:dyDescent="0.15">
      <c r="A18" s="322"/>
      <c r="B18" s="145"/>
      <c r="C18" s="323"/>
    </row>
    <row r="19" spans="1:3" x14ac:dyDescent="0.15">
      <c r="A19" s="322"/>
      <c r="B19" s="145"/>
      <c r="C19" s="323"/>
    </row>
    <row r="20" spans="1:3" x14ac:dyDescent="0.15">
      <c r="A20" s="322"/>
      <c r="B20" s="145"/>
      <c r="C20" s="323"/>
    </row>
    <row r="21" spans="1:3" x14ac:dyDescent="0.15">
      <c r="A21" s="322"/>
      <c r="B21" s="145"/>
      <c r="C21" s="323"/>
    </row>
    <row r="22" spans="1:3" x14ac:dyDescent="0.15">
      <c r="A22" s="322"/>
      <c r="B22" s="145"/>
      <c r="C22" s="323"/>
    </row>
    <row r="23" spans="1:3" x14ac:dyDescent="0.15">
      <c r="A23" s="322"/>
      <c r="B23" s="145"/>
      <c r="C23" s="323"/>
    </row>
    <row r="24" spans="1:3" x14ac:dyDescent="0.15">
      <c r="A24" s="322"/>
      <c r="B24" s="145"/>
      <c r="C24" s="323"/>
    </row>
    <row r="25" spans="1:3" x14ac:dyDescent="0.15">
      <c r="A25" s="322"/>
      <c r="B25" s="145"/>
      <c r="C25" s="323"/>
    </row>
    <row r="26" spans="1:3" x14ac:dyDescent="0.15">
      <c r="A26" s="322"/>
      <c r="B26" s="145"/>
      <c r="C26" s="323"/>
    </row>
    <row r="27" spans="1:3" x14ac:dyDescent="0.15">
      <c r="A27" s="322"/>
      <c r="B27" s="145"/>
      <c r="C27" s="323"/>
    </row>
    <row r="28" spans="1:3" x14ac:dyDescent="0.15">
      <c r="A28" s="322"/>
      <c r="B28" s="145"/>
      <c r="C28" s="323"/>
    </row>
    <row r="29" spans="1:3" x14ac:dyDescent="0.15">
      <c r="A29" s="322"/>
      <c r="B29" s="145"/>
      <c r="C29" s="323"/>
    </row>
    <row r="30" spans="1:3" x14ac:dyDescent="0.15">
      <c r="A30" s="322"/>
      <c r="B30" s="145"/>
      <c r="C30" s="323"/>
    </row>
    <row r="31" spans="1:3" x14ac:dyDescent="0.15">
      <c r="A31" s="322"/>
      <c r="B31" s="145"/>
      <c r="C31" s="323"/>
    </row>
    <row r="32" spans="1:3" x14ac:dyDescent="0.15">
      <c r="A32" s="322"/>
      <c r="B32" s="145"/>
      <c r="C32" s="323"/>
    </row>
    <row r="33" spans="1:3" x14ac:dyDescent="0.15">
      <c r="A33" s="322"/>
      <c r="B33" s="145"/>
      <c r="C33" s="323"/>
    </row>
    <row r="34" spans="1:3" x14ac:dyDescent="0.15">
      <c r="A34" s="322"/>
      <c r="B34" s="145"/>
      <c r="C34" s="323"/>
    </row>
    <row r="35" spans="1:3" x14ac:dyDescent="0.15">
      <c r="A35" s="322"/>
      <c r="B35" s="145"/>
      <c r="C35" s="323"/>
    </row>
    <row r="36" spans="1:3" x14ac:dyDescent="0.15">
      <c r="A36" s="322"/>
      <c r="B36" s="145"/>
      <c r="C36" s="323"/>
    </row>
    <row r="37" spans="1:3" x14ac:dyDescent="0.15">
      <c r="A37" s="322"/>
      <c r="B37" s="145"/>
      <c r="C37" s="323"/>
    </row>
    <row r="38" spans="1:3" x14ac:dyDescent="0.15">
      <c r="A38" s="322"/>
      <c r="B38" s="145"/>
      <c r="C38" s="323"/>
    </row>
    <row r="39" spans="1:3" x14ac:dyDescent="0.15">
      <c r="A39" s="322"/>
      <c r="B39" s="145"/>
      <c r="C39" s="323"/>
    </row>
    <row r="40" spans="1:3" x14ac:dyDescent="0.15">
      <c r="A40" s="322"/>
      <c r="B40" s="145"/>
      <c r="C40" s="323"/>
    </row>
    <row r="41" spans="1:3" x14ac:dyDescent="0.15">
      <c r="A41" s="322"/>
      <c r="B41" s="145"/>
      <c r="C41" s="323"/>
    </row>
    <row r="42" spans="1:3" x14ac:dyDescent="0.15">
      <c r="A42" s="322"/>
      <c r="B42" s="145"/>
      <c r="C42" s="323"/>
    </row>
    <row r="43" spans="1:3" x14ac:dyDescent="0.15">
      <c r="A43" s="322"/>
      <c r="B43" s="145"/>
      <c r="C43" s="323"/>
    </row>
    <row r="44" spans="1:3" x14ac:dyDescent="0.15">
      <c r="A44" s="322"/>
      <c r="B44" s="145"/>
      <c r="C44" s="323"/>
    </row>
    <row r="45" spans="1:3" x14ac:dyDescent="0.15">
      <c r="A45" s="322"/>
      <c r="B45" s="145"/>
      <c r="C45" s="323"/>
    </row>
    <row r="46" spans="1:3" x14ac:dyDescent="0.15">
      <c r="A46" s="322"/>
      <c r="B46" s="145"/>
      <c r="C46" s="323"/>
    </row>
    <row r="47" spans="1:3" x14ac:dyDescent="0.15">
      <c r="A47" s="322"/>
      <c r="B47" s="145"/>
      <c r="C47" s="323"/>
    </row>
    <row r="48" spans="1:3" x14ac:dyDescent="0.15">
      <c r="A48" s="322"/>
      <c r="B48" s="145"/>
      <c r="C48" s="323"/>
    </row>
    <row r="49" spans="1:3" x14ac:dyDescent="0.15">
      <c r="A49" s="322"/>
      <c r="B49" s="145"/>
      <c r="C49" s="323"/>
    </row>
    <row r="50" spans="1:3" x14ac:dyDescent="0.15">
      <c r="A50" s="322"/>
      <c r="B50" s="145"/>
      <c r="C50" s="323"/>
    </row>
    <row r="51" spans="1:3" x14ac:dyDescent="0.15">
      <c r="A51" s="322"/>
      <c r="B51" s="145"/>
      <c r="C51" s="323"/>
    </row>
    <row r="52" spans="1:3" x14ac:dyDescent="0.15">
      <c r="A52" s="322"/>
      <c r="B52" s="145"/>
      <c r="C52" s="323"/>
    </row>
    <row r="53" spans="1:3" x14ac:dyDescent="0.15">
      <c r="A53" s="322"/>
      <c r="B53" s="145"/>
      <c r="C53" s="323"/>
    </row>
    <row r="54" spans="1:3" x14ac:dyDescent="0.15">
      <c r="A54" s="322"/>
      <c r="B54" s="145"/>
      <c r="C54" s="323"/>
    </row>
    <row r="55" spans="1:3" x14ac:dyDescent="0.15">
      <c r="A55" s="322"/>
      <c r="B55" s="145"/>
      <c r="C55" s="323"/>
    </row>
    <row r="56" spans="1:3" x14ac:dyDescent="0.15">
      <c r="A56" s="322"/>
      <c r="B56" s="145"/>
      <c r="C56" s="323"/>
    </row>
    <row r="57" spans="1:3" x14ac:dyDescent="0.15">
      <c r="A57" s="322"/>
      <c r="B57" s="145"/>
      <c r="C57" s="323"/>
    </row>
    <row r="58" spans="1:3" x14ac:dyDescent="0.15">
      <c r="A58" s="322"/>
      <c r="B58" s="145"/>
      <c r="C58" s="323"/>
    </row>
    <row r="59" spans="1:3" x14ac:dyDescent="0.15">
      <c r="A59" s="322"/>
      <c r="B59" s="145"/>
      <c r="C59" s="323"/>
    </row>
    <row r="60" spans="1:3" x14ac:dyDescent="0.15">
      <c r="A60" s="322"/>
      <c r="B60" s="145"/>
      <c r="C60" s="323"/>
    </row>
    <row r="61" spans="1:3" x14ac:dyDescent="0.15">
      <c r="A61" s="322"/>
      <c r="B61" s="145"/>
      <c r="C61" s="323"/>
    </row>
    <row r="62" spans="1:3" x14ac:dyDescent="0.15">
      <c r="A62" s="322"/>
      <c r="B62" s="145"/>
      <c r="C62" s="323"/>
    </row>
    <row r="63" spans="1:3" x14ac:dyDescent="0.15">
      <c r="A63" s="322"/>
      <c r="B63" s="145"/>
      <c r="C63" s="323"/>
    </row>
    <row r="64" spans="1:3" x14ac:dyDescent="0.15">
      <c r="A64" s="322"/>
      <c r="B64" s="145"/>
      <c r="C64" s="323"/>
    </row>
    <row r="65" spans="1:3" x14ac:dyDescent="0.15">
      <c r="A65" s="322"/>
      <c r="B65" s="145"/>
      <c r="C65" s="323"/>
    </row>
    <row r="66" spans="1:3" x14ac:dyDescent="0.15">
      <c r="A66" s="322"/>
      <c r="B66" s="145"/>
      <c r="C66" s="323"/>
    </row>
    <row r="67" spans="1:3" x14ac:dyDescent="0.15">
      <c r="A67" s="322"/>
      <c r="B67" s="145"/>
      <c r="C67" s="323"/>
    </row>
    <row r="68" spans="1:3" x14ac:dyDescent="0.15">
      <c r="A68" s="322"/>
      <c r="C68" s="323"/>
    </row>
    <row r="69" spans="1:3" x14ac:dyDescent="0.15">
      <c r="A69" s="322"/>
      <c r="C69" s="323"/>
    </row>
    <row r="70" spans="1:3" x14ac:dyDescent="0.15">
      <c r="A70" s="322"/>
      <c r="C70" s="323"/>
    </row>
    <row r="71" spans="1:3" x14ac:dyDescent="0.15">
      <c r="A71" s="322"/>
      <c r="C71" s="323"/>
    </row>
    <row r="72" spans="1:3" x14ac:dyDescent="0.15">
      <c r="A72" s="322"/>
      <c r="C72" s="323"/>
    </row>
    <row r="73" spans="1:3" x14ac:dyDescent="0.15">
      <c r="A73" s="322"/>
      <c r="C73" s="323"/>
    </row>
    <row r="74" spans="1:3" x14ac:dyDescent="0.15">
      <c r="A74" s="322"/>
      <c r="C74" s="323"/>
    </row>
    <row r="75" spans="1:3" x14ac:dyDescent="0.15">
      <c r="A75" s="322"/>
      <c r="C75" s="323"/>
    </row>
    <row r="76" spans="1:3" x14ac:dyDescent="0.15">
      <c r="A76" s="322"/>
      <c r="C76" s="323"/>
    </row>
    <row r="77" spans="1:3" x14ac:dyDescent="0.15">
      <c r="A77" s="322"/>
      <c r="C77" s="323"/>
    </row>
    <row r="78" spans="1:3" x14ac:dyDescent="0.15">
      <c r="A78" s="322"/>
      <c r="C78" s="323"/>
    </row>
    <row r="79" spans="1:3" x14ac:dyDescent="0.15">
      <c r="A79" s="322"/>
      <c r="C79" s="323"/>
    </row>
    <row r="80" spans="1:3" x14ac:dyDescent="0.15">
      <c r="A80" s="322"/>
      <c r="C80" s="323"/>
    </row>
    <row r="81" spans="1:3" x14ac:dyDescent="0.15">
      <c r="A81" s="322"/>
      <c r="C81" s="323"/>
    </row>
    <row r="82" spans="1:3" x14ac:dyDescent="0.15">
      <c r="A82" s="322"/>
      <c r="C82" s="323"/>
    </row>
    <row r="83" spans="1:3" x14ac:dyDescent="0.15">
      <c r="A83" s="322"/>
      <c r="C83" s="323"/>
    </row>
    <row r="84" spans="1:3" x14ac:dyDescent="0.15">
      <c r="A84" s="322"/>
      <c r="C84" s="323"/>
    </row>
    <row r="85" spans="1:3" x14ac:dyDescent="0.15">
      <c r="A85" s="322"/>
      <c r="C85" s="323"/>
    </row>
    <row r="86" spans="1:3" x14ac:dyDescent="0.15">
      <c r="A86" s="322"/>
      <c r="C86" s="323"/>
    </row>
    <row r="87" spans="1:3" x14ac:dyDescent="0.15">
      <c r="A87" s="322"/>
      <c r="C87" s="323"/>
    </row>
    <row r="88" spans="1:3" x14ac:dyDescent="0.15">
      <c r="A88" s="322"/>
      <c r="C88" s="323"/>
    </row>
    <row r="89" spans="1:3" x14ac:dyDescent="0.15">
      <c r="A89" s="322"/>
      <c r="C89" s="323"/>
    </row>
    <row r="90" spans="1:3" x14ac:dyDescent="0.15">
      <c r="A90" s="322"/>
      <c r="C90" s="323"/>
    </row>
    <row r="91" spans="1:3" x14ac:dyDescent="0.15">
      <c r="A91" s="322"/>
      <c r="C91" s="323"/>
    </row>
    <row r="92" spans="1:3" x14ac:dyDescent="0.15">
      <c r="A92" s="147"/>
      <c r="C92" s="148"/>
    </row>
    <row r="93" spans="1:3" ht="18" customHeight="1" x14ac:dyDescent="0.15">
      <c r="A93" s="327" t="s">
        <v>812</v>
      </c>
      <c r="B93" s="327"/>
      <c r="C93" s="327"/>
    </row>
    <row r="94" spans="1:3" x14ac:dyDescent="0.15">
      <c r="A94" s="147"/>
      <c r="C94" s="148"/>
    </row>
    <row r="95" spans="1:3" x14ac:dyDescent="0.15">
      <c r="A95" s="147"/>
      <c r="C95" s="148"/>
    </row>
    <row r="96" spans="1:3" x14ac:dyDescent="0.15">
      <c r="A96" s="147"/>
      <c r="C96" s="148"/>
    </row>
    <row r="97" spans="1:3" x14ac:dyDescent="0.15">
      <c r="A97" s="147"/>
      <c r="C97" s="148"/>
    </row>
    <row r="98" spans="1:3" x14ac:dyDescent="0.15">
      <c r="A98" s="147"/>
      <c r="C98" s="148"/>
    </row>
    <row r="99" spans="1:3" x14ac:dyDescent="0.15">
      <c r="A99" s="147"/>
      <c r="C99" s="148"/>
    </row>
    <row r="100" spans="1:3" x14ac:dyDescent="0.15">
      <c r="A100" s="147"/>
      <c r="C100" s="148"/>
    </row>
    <row r="101" spans="1:3" x14ac:dyDescent="0.15">
      <c r="A101" s="147"/>
      <c r="C101" s="148"/>
    </row>
    <row r="102" spans="1:3" x14ac:dyDescent="0.15">
      <c r="A102" s="147"/>
      <c r="C102" s="148"/>
    </row>
    <row r="103" spans="1:3" x14ac:dyDescent="0.15">
      <c r="A103" s="147"/>
      <c r="C103" s="148"/>
    </row>
    <row r="104" spans="1:3" x14ac:dyDescent="0.15">
      <c r="A104" s="147"/>
      <c r="C104" s="148"/>
    </row>
    <row r="105" spans="1:3" x14ac:dyDescent="0.15">
      <c r="A105" s="147"/>
      <c r="C105" s="148"/>
    </row>
    <row r="106" spans="1:3" x14ac:dyDescent="0.15">
      <c r="A106" s="147"/>
      <c r="C106" s="148"/>
    </row>
    <row r="107" spans="1:3" x14ac:dyDescent="0.15">
      <c r="A107" s="147"/>
      <c r="C107" s="148"/>
    </row>
    <row r="108" spans="1:3" x14ac:dyDescent="0.15">
      <c r="A108" s="147"/>
      <c r="C108" s="148"/>
    </row>
    <row r="109" spans="1:3" x14ac:dyDescent="0.15">
      <c r="A109" s="147"/>
      <c r="C109" s="148"/>
    </row>
    <row r="110" spans="1:3" x14ac:dyDescent="0.15">
      <c r="A110" s="147"/>
      <c r="C110" s="148"/>
    </row>
    <row r="111" spans="1:3" x14ac:dyDescent="0.15">
      <c r="A111" s="147"/>
      <c r="C111" s="148"/>
    </row>
    <row r="112" spans="1:3" x14ac:dyDescent="0.15">
      <c r="A112" s="147"/>
    </row>
    <row r="113" spans="1:1" x14ac:dyDescent="0.15">
      <c r="A113" s="147"/>
    </row>
    <row r="114" spans="1:1" x14ac:dyDescent="0.15">
      <c r="A114" s="147"/>
    </row>
    <row r="115" spans="1:1" x14ac:dyDescent="0.15">
      <c r="A115" s="147"/>
    </row>
    <row r="116" spans="1:1" x14ac:dyDescent="0.15">
      <c r="A116" s="147"/>
    </row>
    <row r="117" spans="1:1" x14ac:dyDescent="0.15">
      <c r="A117" s="147"/>
    </row>
    <row r="118" spans="1:1" x14ac:dyDescent="0.15">
      <c r="A118" s="147"/>
    </row>
    <row r="119" spans="1:1" x14ac:dyDescent="0.15">
      <c r="A119" s="147"/>
    </row>
    <row r="120" spans="1:1" x14ac:dyDescent="0.15">
      <c r="A120" s="147"/>
    </row>
  </sheetData>
  <sheetProtection algorithmName="SHA-512" hashValue="P/O4cSFvOnonGMoMYrNYxGGFVx4EBPF4aWHty+mmnXPusPYVQ++jLcjCOnopmmfNTFCIq/Sd/7GDmez8HWaplw==" saltValue="a7+l+JNdEbE2Jx+0dd2x0Q==" spinCount="100000" sheet="1" selectLockedCells="1"/>
  <mergeCells count="3">
    <mergeCell ref="A1:A91"/>
    <mergeCell ref="C1:C91"/>
    <mergeCell ref="A93:C93"/>
  </mergeCells>
  <hyperlinks>
    <hyperlink ref="A93:C93" r:id="rId1" display="Le présent règlement intérieur peut être consulté dans son intégralité sur le site Internet de l’Association : http://www.ambiancesfitness.fr" xr:uid="{2CEB0D8A-B5B6-491E-875C-7F1AA65BA41C}"/>
  </hyperlinks>
  <pageMargins left="0.23622047244094491" right="0.23622047244094491" top="0.23622047244094491" bottom="0.23622047244094491" header="0.31496062992125984" footer="0.31496062992125984"/>
  <pageSetup paperSize="9" scale="9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4349-B648-48D5-AA14-5E296E84104F}">
  <dimension ref="A1:P376"/>
  <sheetViews>
    <sheetView topLeftCell="C1" workbookViewId="0">
      <pane ySplit="1" topLeftCell="A2" activePane="bottomLeft" state="frozen"/>
      <selection pane="bottomLeft" activeCell="P1" sqref="P1"/>
    </sheetView>
  </sheetViews>
  <sheetFormatPr baseColWidth="10" defaultRowHeight="15" x14ac:dyDescent="0.25"/>
  <cols>
    <col min="1" max="1" width="11.42578125" style="151"/>
    <col min="2" max="2" width="12.7109375" style="152" bestFit="1" customWidth="1"/>
    <col min="3" max="3" width="8.28515625" style="149" bestFit="1" customWidth="1"/>
    <col min="4" max="4" width="15.7109375" style="149" bestFit="1" customWidth="1"/>
    <col min="5" max="5" width="20.85546875" style="149" bestFit="1" customWidth="1"/>
    <col min="6" max="6" width="46.140625" style="149" bestFit="1" customWidth="1"/>
    <col min="7" max="7" width="7.7109375" style="149" customWidth="1"/>
    <col min="8" max="8" width="23.7109375" style="149" bestFit="1" customWidth="1"/>
    <col min="9" max="9" width="12" style="153" customWidth="1"/>
    <col min="10" max="10" width="35.85546875" style="149" bestFit="1" customWidth="1"/>
    <col min="11" max="16384" width="11.42578125" style="149"/>
  </cols>
  <sheetData>
    <row r="1" spans="1:16" x14ac:dyDescent="0.25">
      <c r="A1" s="151" t="s">
        <v>801</v>
      </c>
      <c r="B1" s="152" t="s">
        <v>791</v>
      </c>
      <c r="C1" s="149" t="s">
        <v>792</v>
      </c>
      <c r="D1" s="149" t="s">
        <v>793</v>
      </c>
      <c r="E1" s="149" t="s">
        <v>794</v>
      </c>
      <c r="F1" s="149" t="s">
        <v>795</v>
      </c>
      <c r="G1" s="149" t="s">
        <v>796</v>
      </c>
      <c r="H1" s="149" t="s">
        <v>797</v>
      </c>
      <c r="I1" s="153" t="s">
        <v>798</v>
      </c>
      <c r="J1" s="149" t="s">
        <v>799</v>
      </c>
      <c r="K1" s="149" t="s">
        <v>1413</v>
      </c>
      <c r="L1" s="149" t="s">
        <v>802</v>
      </c>
      <c r="M1" s="156" t="s">
        <v>1414</v>
      </c>
      <c r="N1" s="324">
        <v>2026</v>
      </c>
      <c r="O1" s="149" t="s">
        <v>1415</v>
      </c>
      <c r="P1" s="324">
        <v>2027</v>
      </c>
    </row>
    <row r="2" spans="1:16" x14ac:dyDescent="0.25">
      <c r="A2" s="154">
        <v>11081961</v>
      </c>
      <c r="B2" s="149">
        <v>632281108</v>
      </c>
      <c r="C2" s="149">
        <v>1</v>
      </c>
      <c r="D2" s="149" t="s">
        <v>83</v>
      </c>
      <c r="E2" s="149" t="s">
        <v>84</v>
      </c>
      <c r="F2" s="149" t="s">
        <v>85</v>
      </c>
      <c r="G2" s="149">
        <v>33460</v>
      </c>
      <c r="H2" s="149" t="s">
        <v>86</v>
      </c>
      <c r="I2" s="153">
        <v>22403</v>
      </c>
      <c r="J2" s="149" t="s">
        <v>87</v>
      </c>
      <c r="K2" s="149" t="s">
        <v>818</v>
      </c>
    </row>
    <row r="3" spans="1:16" x14ac:dyDescent="0.25">
      <c r="A3" s="154">
        <v>67891983</v>
      </c>
      <c r="B3" s="149">
        <v>123456789</v>
      </c>
      <c r="C3" s="149">
        <v>2</v>
      </c>
      <c r="D3" s="149" t="s">
        <v>100</v>
      </c>
      <c r="E3" s="149" t="s">
        <v>820</v>
      </c>
      <c r="F3" s="149" t="s">
        <v>821</v>
      </c>
      <c r="G3" s="149">
        <v>33460</v>
      </c>
      <c r="H3" s="149" t="s">
        <v>86</v>
      </c>
      <c r="I3" s="153">
        <v>30543</v>
      </c>
      <c r="J3" s="149" t="s">
        <v>822</v>
      </c>
      <c r="K3" s="149" t="s">
        <v>819</v>
      </c>
    </row>
    <row r="4" spans="1:16" x14ac:dyDescent="0.25">
      <c r="A4" s="154">
        <v>49651969</v>
      </c>
      <c r="B4" s="149">
        <v>601794965</v>
      </c>
      <c r="C4" s="149">
        <v>3</v>
      </c>
      <c r="D4" s="149" t="s">
        <v>88</v>
      </c>
      <c r="E4" s="149" t="s">
        <v>89</v>
      </c>
      <c r="F4" s="149" t="s">
        <v>90</v>
      </c>
      <c r="G4" s="149">
        <v>33460</v>
      </c>
      <c r="H4" s="149" t="s">
        <v>86</v>
      </c>
      <c r="I4" s="153">
        <v>25464</v>
      </c>
      <c r="J4" s="149" t="s">
        <v>91</v>
      </c>
      <c r="K4" s="149" t="s">
        <v>818</v>
      </c>
    </row>
    <row r="5" spans="1:16" x14ac:dyDescent="0.25">
      <c r="A5" s="154">
        <v>18561983</v>
      </c>
      <c r="B5" s="149">
        <v>699671856</v>
      </c>
      <c r="C5" s="149">
        <v>4</v>
      </c>
      <c r="D5" s="149" t="s">
        <v>92</v>
      </c>
      <c r="E5" s="149" t="s">
        <v>93</v>
      </c>
      <c r="F5" s="149" t="s">
        <v>94</v>
      </c>
      <c r="G5" s="149">
        <v>33460</v>
      </c>
      <c r="H5" s="149" t="s">
        <v>86</v>
      </c>
      <c r="I5" s="153">
        <v>30427</v>
      </c>
      <c r="J5" s="149" t="s">
        <v>95</v>
      </c>
      <c r="K5" s="149" t="s">
        <v>818</v>
      </c>
    </row>
    <row r="6" spans="1:16" x14ac:dyDescent="0.25">
      <c r="A6" s="154">
        <v>76251978</v>
      </c>
      <c r="B6" s="149">
        <v>674367625</v>
      </c>
      <c r="C6" s="149">
        <v>5</v>
      </c>
      <c r="D6" s="149" t="s">
        <v>96</v>
      </c>
      <c r="E6" s="149" t="s">
        <v>97</v>
      </c>
      <c r="F6" s="149" t="s">
        <v>98</v>
      </c>
      <c r="G6" s="149">
        <v>33460</v>
      </c>
      <c r="H6" s="149" t="s">
        <v>86</v>
      </c>
      <c r="I6" s="153">
        <v>28614</v>
      </c>
      <c r="J6" s="149" t="s">
        <v>99</v>
      </c>
      <c r="K6" s="149" t="s">
        <v>818</v>
      </c>
    </row>
    <row r="7" spans="1:16" x14ac:dyDescent="0.25">
      <c r="A7" s="154">
        <v>85851975</v>
      </c>
      <c r="B7" s="149">
        <v>687498585</v>
      </c>
      <c r="C7" s="149">
        <v>6</v>
      </c>
      <c r="D7" s="149" t="s">
        <v>100</v>
      </c>
      <c r="E7" s="149" t="s">
        <v>101</v>
      </c>
      <c r="F7" s="149" t="s">
        <v>102</v>
      </c>
      <c r="G7" s="149">
        <v>33460</v>
      </c>
      <c r="H7" s="149" t="s">
        <v>86</v>
      </c>
      <c r="I7" s="153">
        <v>27685</v>
      </c>
      <c r="J7" s="149" t="s">
        <v>103</v>
      </c>
      <c r="K7" s="149" t="s">
        <v>818</v>
      </c>
    </row>
    <row r="8" spans="1:16" x14ac:dyDescent="0.25">
      <c r="A8" s="154">
        <v>741957</v>
      </c>
      <c r="B8" s="149">
        <v>628180074</v>
      </c>
      <c r="C8" s="149">
        <v>7</v>
      </c>
      <c r="D8" s="149" t="s">
        <v>104</v>
      </c>
      <c r="E8" s="149" t="s">
        <v>105</v>
      </c>
      <c r="F8" s="149" t="s">
        <v>106</v>
      </c>
      <c r="G8" s="149">
        <v>33460</v>
      </c>
      <c r="H8" s="149" t="s">
        <v>107</v>
      </c>
      <c r="I8" s="153">
        <v>21119</v>
      </c>
      <c r="J8" s="149" t="s">
        <v>108</v>
      </c>
      <c r="K8" s="149" t="s">
        <v>818</v>
      </c>
    </row>
    <row r="9" spans="1:16" x14ac:dyDescent="0.25">
      <c r="A9" s="154">
        <v>91341967</v>
      </c>
      <c r="B9" s="149">
        <v>652159134</v>
      </c>
      <c r="C9" s="149">
        <v>8</v>
      </c>
      <c r="D9" s="149" t="s">
        <v>589</v>
      </c>
      <c r="E9" s="149" t="s">
        <v>823</v>
      </c>
      <c r="F9" s="149" t="s">
        <v>824</v>
      </c>
      <c r="G9" s="149">
        <v>33460</v>
      </c>
      <c r="H9" s="149" t="s">
        <v>86</v>
      </c>
      <c r="I9" s="153">
        <v>24713</v>
      </c>
      <c r="J9" s="149" t="s">
        <v>825</v>
      </c>
      <c r="K9" s="149" t="s">
        <v>819</v>
      </c>
    </row>
    <row r="10" spans="1:16" x14ac:dyDescent="0.25">
      <c r="A10" s="154">
        <v>48501967</v>
      </c>
      <c r="B10" s="149">
        <v>623574850</v>
      </c>
      <c r="C10" s="149">
        <v>9</v>
      </c>
      <c r="D10" s="149" t="s">
        <v>826</v>
      </c>
      <c r="E10" s="149" t="s">
        <v>109</v>
      </c>
      <c r="F10" s="149" t="s">
        <v>110</v>
      </c>
      <c r="G10" s="149">
        <v>33460</v>
      </c>
      <c r="H10" s="149" t="s">
        <v>86</v>
      </c>
      <c r="I10" s="153">
        <v>24674</v>
      </c>
      <c r="J10" s="149" t="s">
        <v>111</v>
      </c>
      <c r="K10" s="149" t="s">
        <v>818</v>
      </c>
    </row>
    <row r="11" spans="1:16" x14ac:dyDescent="0.25">
      <c r="A11" s="154">
        <v>67891973</v>
      </c>
      <c r="B11" s="149">
        <v>123456789</v>
      </c>
      <c r="C11" s="149">
        <v>10</v>
      </c>
      <c r="D11" s="149" t="s">
        <v>166</v>
      </c>
      <c r="E11" s="149" t="s">
        <v>827</v>
      </c>
      <c r="F11" s="149" t="s">
        <v>828</v>
      </c>
      <c r="G11" s="149">
        <v>33290</v>
      </c>
      <c r="H11" s="149" t="s">
        <v>115</v>
      </c>
      <c r="I11" s="153">
        <v>26703</v>
      </c>
      <c r="J11" s="149" t="s">
        <v>829</v>
      </c>
      <c r="K11" s="149" t="s">
        <v>819</v>
      </c>
    </row>
    <row r="12" spans="1:16" x14ac:dyDescent="0.25">
      <c r="A12" s="154">
        <v>67891989</v>
      </c>
      <c r="B12" s="149">
        <v>123456789</v>
      </c>
      <c r="C12" s="149">
        <v>11</v>
      </c>
      <c r="D12" s="149" t="s">
        <v>830</v>
      </c>
      <c r="E12" s="149" t="s">
        <v>831</v>
      </c>
      <c r="F12" s="149" t="s">
        <v>832</v>
      </c>
      <c r="G12" s="149">
        <v>33290</v>
      </c>
      <c r="H12" s="149" t="s">
        <v>210</v>
      </c>
      <c r="I12" s="153">
        <v>32588</v>
      </c>
      <c r="J12" s="149" t="s">
        <v>833</v>
      </c>
      <c r="K12" s="149" t="s">
        <v>819</v>
      </c>
    </row>
    <row r="13" spans="1:16" x14ac:dyDescent="0.25">
      <c r="A13" s="154">
        <v>67891977</v>
      </c>
      <c r="B13" s="149">
        <v>123456789</v>
      </c>
      <c r="C13" s="149">
        <v>12</v>
      </c>
      <c r="D13" s="149" t="s">
        <v>834</v>
      </c>
      <c r="E13" s="149" t="s">
        <v>113</v>
      </c>
      <c r="F13" s="149" t="s">
        <v>835</v>
      </c>
      <c r="G13" s="149">
        <v>33290</v>
      </c>
      <c r="H13" s="149" t="s">
        <v>210</v>
      </c>
      <c r="I13" s="153">
        <v>28261</v>
      </c>
      <c r="J13" s="149" t="s">
        <v>836</v>
      </c>
      <c r="K13" s="149" t="s">
        <v>819</v>
      </c>
    </row>
    <row r="14" spans="1:16" x14ac:dyDescent="0.25">
      <c r="A14" s="154">
        <v>29171982</v>
      </c>
      <c r="B14" s="149">
        <v>668382917</v>
      </c>
      <c r="C14" s="149">
        <v>13</v>
      </c>
      <c r="D14" s="149" t="s">
        <v>112</v>
      </c>
      <c r="E14" s="149" t="s">
        <v>113</v>
      </c>
      <c r="F14" s="149" t="s">
        <v>114</v>
      </c>
      <c r="G14" s="149">
        <v>33290</v>
      </c>
      <c r="H14" s="149" t="s">
        <v>115</v>
      </c>
      <c r="I14" s="153">
        <v>30189</v>
      </c>
      <c r="J14" s="149" t="s">
        <v>116</v>
      </c>
      <c r="K14" s="149" t="s">
        <v>819</v>
      </c>
    </row>
    <row r="15" spans="1:16" x14ac:dyDescent="0.25">
      <c r="A15" s="154">
        <v>12761995</v>
      </c>
      <c r="B15" s="149">
        <v>685961276</v>
      </c>
      <c r="C15" s="149">
        <v>14</v>
      </c>
      <c r="D15" s="149" t="s">
        <v>837</v>
      </c>
      <c r="E15" s="149" t="s">
        <v>838</v>
      </c>
      <c r="F15" s="149" t="s">
        <v>839</v>
      </c>
      <c r="G15" s="149">
        <v>33290</v>
      </c>
      <c r="H15" s="149" t="s">
        <v>115</v>
      </c>
      <c r="I15" s="153">
        <v>34992</v>
      </c>
      <c r="J15" s="149" t="s">
        <v>840</v>
      </c>
      <c r="K15" s="149" t="s">
        <v>819</v>
      </c>
    </row>
    <row r="16" spans="1:16" x14ac:dyDescent="0.25">
      <c r="A16" s="154">
        <v>48041969</v>
      </c>
      <c r="B16" s="149">
        <v>631874804</v>
      </c>
      <c r="C16" s="149">
        <v>15</v>
      </c>
      <c r="D16" s="149" t="s">
        <v>117</v>
      </c>
      <c r="E16" s="149" t="s">
        <v>118</v>
      </c>
      <c r="F16" s="149" t="s">
        <v>119</v>
      </c>
      <c r="G16" s="149">
        <v>33460</v>
      </c>
      <c r="H16" s="149" t="s">
        <v>86</v>
      </c>
      <c r="I16" s="153">
        <v>25424</v>
      </c>
      <c r="J16" s="149" t="s">
        <v>120</v>
      </c>
      <c r="K16" s="149" t="s">
        <v>818</v>
      </c>
    </row>
    <row r="17" spans="1:11" x14ac:dyDescent="0.25">
      <c r="A17" s="154">
        <v>45141971</v>
      </c>
      <c r="B17" s="149">
        <v>682654514</v>
      </c>
      <c r="C17" s="149">
        <v>16</v>
      </c>
      <c r="D17" s="149" t="s">
        <v>442</v>
      </c>
      <c r="E17" s="149" t="s">
        <v>841</v>
      </c>
      <c r="F17" s="149" t="s">
        <v>842</v>
      </c>
      <c r="G17" s="149">
        <v>33460</v>
      </c>
      <c r="H17" s="149" t="s">
        <v>86</v>
      </c>
      <c r="I17" s="153">
        <v>25944</v>
      </c>
      <c r="J17" s="149" t="s">
        <v>843</v>
      </c>
      <c r="K17" s="149" t="s">
        <v>818</v>
      </c>
    </row>
    <row r="18" spans="1:11" x14ac:dyDescent="0.25">
      <c r="A18" s="154">
        <v>67891994</v>
      </c>
      <c r="B18" s="149">
        <v>123456789</v>
      </c>
      <c r="C18" s="149">
        <v>17</v>
      </c>
      <c r="D18" s="149" t="s">
        <v>844</v>
      </c>
      <c r="E18" s="149" t="s">
        <v>400</v>
      </c>
      <c r="F18" s="149" t="s">
        <v>845</v>
      </c>
      <c r="G18" s="149">
        <v>33460</v>
      </c>
      <c r="H18" s="149" t="s">
        <v>86</v>
      </c>
      <c r="I18" s="153">
        <v>34547</v>
      </c>
      <c r="J18" s="149" t="s">
        <v>846</v>
      </c>
      <c r="K18" s="149" t="s">
        <v>819</v>
      </c>
    </row>
    <row r="19" spans="1:11" x14ac:dyDescent="0.25">
      <c r="A19" s="154">
        <v>43911954</v>
      </c>
      <c r="B19" s="149">
        <v>684904391</v>
      </c>
      <c r="C19" s="149">
        <v>18</v>
      </c>
      <c r="D19" s="149" t="s">
        <v>121</v>
      </c>
      <c r="E19" s="149" t="s">
        <v>122</v>
      </c>
      <c r="F19" s="149" t="s">
        <v>123</v>
      </c>
      <c r="G19" s="149">
        <v>33460</v>
      </c>
      <c r="H19" s="149" t="s">
        <v>86</v>
      </c>
      <c r="I19" s="153">
        <v>19966</v>
      </c>
      <c r="J19" s="149" t="s">
        <v>124</v>
      </c>
      <c r="K19" s="149" t="s">
        <v>818</v>
      </c>
    </row>
    <row r="20" spans="1:11" x14ac:dyDescent="0.25">
      <c r="A20" s="154">
        <v>68511985</v>
      </c>
      <c r="B20" s="149">
        <v>650596851</v>
      </c>
      <c r="C20" s="149">
        <v>19</v>
      </c>
      <c r="D20" s="149" t="s">
        <v>125</v>
      </c>
      <c r="E20" s="149" t="s">
        <v>126</v>
      </c>
      <c r="F20" s="149" t="s">
        <v>127</v>
      </c>
      <c r="G20" s="149">
        <v>33290</v>
      </c>
      <c r="H20" s="149" t="s">
        <v>115</v>
      </c>
      <c r="I20" s="153">
        <v>31377</v>
      </c>
      <c r="J20" s="149" t="s">
        <v>128</v>
      </c>
      <c r="K20" s="149" t="s">
        <v>819</v>
      </c>
    </row>
    <row r="21" spans="1:11" x14ac:dyDescent="0.25">
      <c r="A21" s="154">
        <v>57871964</v>
      </c>
      <c r="B21" s="149">
        <v>601815787</v>
      </c>
      <c r="C21" s="149">
        <v>20</v>
      </c>
      <c r="D21" s="149" t="s">
        <v>129</v>
      </c>
      <c r="E21" s="149" t="s">
        <v>130</v>
      </c>
      <c r="F21" s="149" t="s">
        <v>131</v>
      </c>
      <c r="G21" s="149">
        <v>33460</v>
      </c>
      <c r="H21" s="149" t="s">
        <v>86</v>
      </c>
      <c r="I21" s="153">
        <v>23463</v>
      </c>
      <c r="J21" s="149" t="s">
        <v>132</v>
      </c>
      <c r="K21" s="149" t="s">
        <v>818</v>
      </c>
    </row>
    <row r="22" spans="1:11" x14ac:dyDescent="0.25">
      <c r="A22" s="154">
        <v>59481962</v>
      </c>
      <c r="B22" s="149">
        <v>682145948</v>
      </c>
      <c r="C22" s="149">
        <v>21</v>
      </c>
      <c r="D22" s="149" t="s">
        <v>847</v>
      </c>
      <c r="E22" s="149" t="s">
        <v>130</v>
      </c>
      <c r="F22" s="149" t="s">
        <v>131</v>
      </c>
      <c r="G22" s="149">
        <v>33460</v>
      </c>
      <c r="H22" s="149" t="s">
        <v>86</v>
      </c>
      <c r="I22" s="153">
        <v>22722</v>
      </c>
      <c r="J22" s="149" t="s">
        <v>133</v>
      </c>
      <c r="K22" s="149" t="s">
        <v>818</v>
      </c>
    </row>
    <row r="23" spans="1:11" x14ac:dyDescent="0.25">
      <c r="A23" s="154">
        <v>23031987</v>
      </c>
      <c r="B23" s="149">
        <v>622032303</v>
      </c>
      <c r="C23" s="149">
        <v>22</v>
      </c>
      <c r="D23" s="149" t="s">
        <v>848</v>
      </c>
      <c r="E23" s="149" t="s">
        <v>849</v>
      </c>
      <c r="F23" s="149" t="s">
        <v>850</v>
      </c>
      <c r="G23" s="149">
        <v>33460</v>
      </c>
      <c r="H23" s="149" t="s">
        <v>86</v>
      </c>
      <c r="I23" s="153">
        <v>31833</v>
      </c>
      <c r="J23" s="149" t="s">
        <v>851</v>
      </c>
      <c r="K23" s="149" t="s">
        <v>819</v>
      </c>
    </row>
    <row r="24" spans="1:11" x14ac:dyDescent="0.25">
      <c r="A24" s="154">
        <v>6791972</v>
      </c>
      <c r="B24" s="149">
        <v>698160679</v>
      </c>
      <c r="C24" s="149">
        <v>23</v>
      </c>
      <c r="D24" s="149" t="s">
        <v>134</v>
      </c>
      <c r="E24" s="149" t="s">
        <v>135</v>
      </c>
      <c r="F24" s="149" t="s">
        <v>136</v>
      </c>
      <c r="G24" s="149">
        <v>33290</v>
      </c>
      <c r="H24" s="149" t="s">
        <v>115</v>
      </c>
      <c r="I24" s="153">
        <v>26523</v>
      </c>
      <c r="J24" s="149" t="s">
        <v>137</v>
      </c>
      <c r="K24" s="149" t="s">
        <v>819</v>
      </c>
    </row>
    <row r="25" spans="1:11" x14ac:dyDescent="0.25">
      <c r="A25" s="154">
        <v>67891969</v>
      </c>
      <c r="B25" s="149">
        <v>123456789</v>
      </c>
      <c r="C25" s="149">
        <v>24</v>
      </c>
      <c r="D25" s="149" t="s">
        <v>852</v>
      </c>
      <c r="E25" s="149" t="s">
        <v>853</v>
      </c>
      <c r="F25" s="149" t="s">
        <v>854</v>
      </c>
      <c r="G25" s="149">
        <v>33460</v>
      </c>
      <c r="H25" s="149" t="s">
        <v>86</v>
      </c>
      <c r="I25" s="153">
        <v>25218</v>
      </c>
      <c r="J25" s="149" t="s">
        <v>855</v>
      </c>
      <c r="K25" s="149" t="s">
        <v>819</v>
      </c>
    </row>
    <row r="26" spans="1:11" x14ac:dyDescent="0.25">
      <c r="A26" s="154">
        <v>30331982</v>
      </c>
      <c r="B26" s="149">
        <v>679703033</v>
      </c>
      <c r="C26" s="149">
        <v>25</v>
      </c>
      <c r="D26" s="149" t="s">
        <v>112</v>
      </c>
      <c r="E26" s="149" t="s">
        <v>138</v>
      </c>
      <c r="F26" s="149" t="s">
        <v>139</v>
      </c>
      <c r="G26" s="149">
        <v>33460</v>
      </c>
      <c r="H26" s="149" t="s">
        <v>86</v>
      </c>
      <c r="I26" s="153">
        <v>30061</v>
      </c>
      <c r="J26" s="149" t="s">
        <v>140</v>
      </c>
      <c r="K26" s="149" t="s">
        <v>818</v>
      </c>
    </row>
    <row r="27" spans="1:11" x14ac:dyDescent="0.25">
      <c r="A27" s="154">
        <v>67891985</v>
      </c>
      <c r="B27" s="149">
        <v>123456789</v>
      </c>
      <c r="C27" s="149">
        <v>26</v>
      </c>
      <c r="D27" s="149" t="s">
        <v>856</v>
      </c>
      <c r="E27" s="149" t="s">
        <v>857</v>
      </c>
      <c r="F27" s="149" t="s">
        <v>858</v>
      </c>
      <c r="G27" s="149">
        <v>33460</v>
      </c>
      <c r="H27" s="149" t="s">
        <v>86</v>
      </c>
      <c r="I27" s="153">
        <v>31409</v>
      </c>
      <c r="J27" s="149" t="s">
        <v>859</v>
      </c>
      <c r="K27" s="149" t="s">
        <v>819</v>
      </c>
    </row>
    <row r="28" spans="1:11" x14ac:dyDescent="0.25">
      <c r="A28" s="154">
        <v>31401976</v>
      </c>
      <c r="B28" s="149">
        <v>669383140</v>
      </c>
      <c r="C28" s="149">
        <v>27</v>
      </c>
      <c r="D28" s="149" t="s">
        <v>141</v>
      </c>
      <c r="E28" s="149" t="s">
        <v>142</v>
      </c>
      <c r="F28" s="149" t="s">
        <v>143</v>
      </c>
      <c r="G28" s="149">
        <v>33460</v>
      </c>
      <c r="H28" s="149" t="s">
        <v>86</v>
      </c>
      <c r="I28" s="153">
        <v>27984</v>
      </c>
      <c r="J28" s="149" t="s">
        <v>144</v>
      </c>
      <c r="K28" s="149" t="s">
        <v>818</v>
      </c>
    </row>
    <row r="29" spans="1:11" x14ac:dyDescent="0.25">
      <c r="A29" s="154">
        <v>36751969</v>
      </c>
      <c r="B29" s="149">
        <v>614523675</v>
      </c>
      <c r="C29" s="149">
        <v>28</v>
      </c>
      <c r="D29" s="149" t="s">
        <v>145</v>
      </c>
      <c r="E29" s="149" t="s">
        <v>146</v>
      </c>
      <c r="F29" s="149" t="s">
        <v>147</v>
      </c>
      <c r="G29" s="149">
        <v>33460</v>
      </c>
      <c r="H29" s="149" t="s">
        <v>148</v>
      </c>
      <c r="I29" s="153">
        <v>25557</v>
      </c>
      <c r="J29" s="149" t="s">
        <v>149</v>
      </c>
      <c r="K29" s="149" t="s">
        <v>818</v>
      </c>
    </row>
    <row r="30" spans="1:11" x14ac:dyDescent="0.25">
      <c r="A30" s="154">
        <v>18451983</v>
      </c>
      <c r="B30" s="149">
        <v>613721845</v>
      </c>
      <c r="C30" s="149">
        <v>29</v>
      </c>
      <c r="D30" s="149" t="s">
        <v>150</v>
      </c>
      <c r="E30" s="149" t="s">
        <v>151</v>
      </c>
      <c r="F30" s="149" t="s">
        <v>152</v>
      </c>
      <c r="G30" s="149">
        <v>33460</v>
      </c>
      <c r="H30" s="149" t="s">
        <v>86</v>
      </c>
      <c r="I30" s="153">
        <v>30577</v>
      </c>
      <c r="J30" s="149" t="s">
        <v>153</v>
      </c>
      <c r="K30" s="149" t="s">
        <v>818</v>
      </c>
    </row>
    <row r="31" spans="1:11" x14ac:dyDescent="0.25">
      <c r="A31" s="154">
        <v>98291959</v>
      </c>
      <c r="B31" s="149">
        <v>683949829</v>
      </c>
      <c r="C31" s="149">
        <v>30</v>
      </c>
      <c r="D31" s="149" t="s">
        <v>154</v>
      </c>
      <c r="E31" s="149" t="s">
        <v>155</v>
      </c>
      <c r="F31" s="149" t="s">
        <v>156</v>
      </c>
      <c r="G31" s="149">
        <v>33460</v>
      </c>
      <c r="H31" s="149" t="s">
        <v>86</v>
      </c>
      <c r="I31" s="153">
        <v>21899</v>
      </c>
      <c r="J31" s="149" t="s">
        <v>157</v>
      </c>
      <c r="K31" s="149" t="s">
        <v>818</v>
      </c>
    </row>
    <row r="32" spans="1:11" x14ac:dyDescent="0.25">
      <c r="A32" s="154">
        <v>64121981</v>
      </c>
      <c r="B32" s="149">
        <v>675086412</v>
      </c>
      <c r="C32" s="149">
        <v>31</v>
      </c>
      <c r="D32" s="149" t="s">
        <v>158</v>
      </c>
      <c r="E32" s="149" t="s">
        <v>159</v>
      </c>
      <c r="F32" s="149" t="s">
        <v>160</v>
      </c>
      <c r="G32" s="149">
        <v>33290</v>
      </c>
      <c r="H32" s="149" t="s">
        <v>115</v>
      </c>
      <c r="I32" s="153">
        <v>29650</v>
      </c>
      <c r="J32" s="149" t="s">
        <v>161</v>
      </c>
      <c r="K32" s="149" t="s">
        <v>818</v>
      </c>
    </row>
    <row r="33" spans="1:11" x14ac:dyDescent="0.25">
      <c r="A33" s="154">
        <v>511988</v>
      </c>
      <c r="B33" s="149">
        <v>618730051</v>
      </c>
      <c r="C33" s="149">
        <v>32</v>
      </c>
      <c r="D33" s="149" t="s">
        <v>188</v>
      </c>
      <c r="E33" s="149" t="s">
        <v>860</v>
      </c>
      <c r="F33" s="149" t="s">
        <v>861</v>
      </c>
      <c r="G33" s="149">
        <v>33460</v>
      </c>
      <c r="H33" s="149" t="s">
        <v>86</v>
      </c>
      <c r="I33" s="153">
        <v>32331</v>
      </c>
      <c r="J33" s="149" t="s">
        <v>862</v>
      </c>
      <c r="K33" s="149" t="s">
        <v>819</v>
      </c>
    </row>
    <row r="34" spans="1:11" x14ac:dyDescent="0.25">
      <c r="A34" s="154">
        <v>68221965</v>
      </c>
      <c r="B34" s="149">
        <v>612836822</v>
      </c>
      <c r="C34" s="149">
        <v>33</v>
      </c>
      <c r="D34" s="149" t="s">
        <v>162</v>
      </c>
      <c r="E34" s="149" t="s">
        <v>163</v>
      </c>
      <c r="F34" s="149" t="s">
        <v>164</v>
      </c>
      <c r="G34" s="149">
        <v>33460</v>
      </c>
      <c r="H34" s="149" t="s">
        <v>86</v>
      </c>
      <c r="I34" s="153">
        <v>24101</v>
      </c>
      <c r="J34" s="149" t="s">
        <v>165</v>
      </c>
      <c r="K34" s="149" t="s">
        <v>818</v>
      </c>
    </row>
    <row r="35" spans="1:11" x14ac:dyDescent="0.25">
      <c r="A35" s="154">
        <v>39511967</v>
      </c>
      <c r="B35" s="149">
        <v>669643951</v>
      </c>
      <c r="C35" s="149">
        <v>34</v>
      </c>
      <c r="D35" s="149" t="s">
        <v>166</v>
      </c>
      <c r="E35" s="149" t="s">
        <v>167</v>
      </c>
      <c r="F35" s="149" t="s">
        <v>168</v>
      </c>
      <c r="G35" s="149">
        <v>33460</v>
      </c>
      <c r="H35" s="149" t="s">
        <v>86</v>
      </c>
      <c r="I35" s="153">
        <v>24495</v>
      </c>
      <c r="J35" s="149" t="s">
        <v>169</v>
      </c>
      <c r="K35" s="149" t="s">
        <v>818</v>
      </c>
    </row>
    <row r="36" spans="1:11" x14ac:dyDescent="0.25">
      <c r="A36" s="154">
        <v>27421960</v>
      </c>
      <c r="B36" s="149">
        <v>611832742</v>
      </c>
      <c r="C36" s="149">
        <v>35</v>
      </c>
      <c r="D36" s="149" t="s">
        <v>170</v>
      </c>
      <c r="E36" s="149" t="s">
        <v>171</v>
      </c>
      <c r="F36" s="149" t="s">
        <v>172</v>
      </c>
      <c r="G36" s="149">
        <v>33460</v>
      </c>
      <c r="H36" s="149" t="s">
        <v>86</v>
      </c>
      <c r="I36" s="153">
        <v>22020</v>
      </c>
      <c r="J36" s="149" t="s">
        <v>173</v>
      </c>
      <c r="K36" s="149" t="s">
        <v>818</v>
      </c>
    </row>
    <row r="37" spans="1:11" x14ac:dyDescent="0.25">
      <c r="A37" s="154">
        <v>76961962</v>
      </c>
      <c r="B37" s="149">
        <v>667477696</v>
      </c>
      <c r="C37" s="149">
        <v>36</v>
      </c>
      <c r="D37" s="149" t="s">
        <v>174</v>
      </c>
      <c r="E37" s="149" t="s">
        <v>171</v>
      </c>
      <c r="F37" s="149" t="s">
        <v>175</v>
      </c>
      <c r="G37" s="149">
        <v>33160</v>
      </c>
      <c r="H37" s="149" t="s">
        <v>176</v>
      </c>
      <c r="I37" s="153">
        <v>22680</v>
      </c>
      <c r="J37" s="149" t="s">
        <v>177</v>
      </c>
      <c r="K37" s="149" t="s">
        <v>818</v>
      </c>
    </row>
    <row r="38" spans="1:11" x14ac:dyDescent="0.25">
      <c r="A38" s="154">
        <v>67891986</v>
      </c>
      <c r="B38" s="149">
        <v>123456789</v>
      </c>
      <c r="C38" s="149">
        <v>37</v>
      </c>
      <c r="D38" s="149" t="s">
        <v>863</v>
      </c>
      <c r="E38" s="149" t="s">
        <v>864</v>
      </c>
      <c r="F38" s="149" t="s">
        <v>865</v>
      </c>
      <c r="G38" s="149">
        <v>33290</v>
      </c>
      <c r="H38" s="149" t="s">
        <v>115</v>
      </c>
      <c r="I38" s="153">
        <v>31413</v>
      </c>
      <c r="J38" s="149" t="s">
        <v>866</v>
      </c>
      <c r="K38" s="149" t="s">
        <v>819</v>
      </c>
    </row>
    <row r="39" spans="1:11" x14ac:dyDescent="0.25">
      <c r="A39" s="154">
        <v>35461983</v>
      </c>
      <c r="B39" s="149">
        <v>752043546</v>
      </c>
      <c r="C39" s="149">
        <v>38</v>
      </c>
      <c r="D39" s="149" t="s">
        <v>150</v>
      </c>
      <c r="E39" s="149" t="s">
        <v>867</v>
      </c>
      <c r="F39" s="149" t="s">
        <v>868</v>
      </c>
      <c r="G39" s="149">
        <v>33290</v>
      </c>
      <c r="H39" s="149" t="s">
        <v>459</v>
      </c>
      <c r="I39" s="153">
        <v>30592</v>
      </c>
      <c r="J39" s="149" t="s">
        <v>869</v>
      </c>
      <c r="K39" s="149" t="s">
        <v>819</v>
      </c>
    </row>
    <row r="40" spans="1:11" x14ac:dyDescent="0.25">
      <c r="A40" s="154">
        <v>30621967</v>
      </c>
      <c r="B40" s="149">
        <v>698293062</v>
      </c>
      <c r="C40" s="149">
        <v>39</v>
      </c>
      <c r="D40" s="149" t="s">
        <v>178</v>
      </c>
      <c r="E40" s="149" t="s">
        <v>870</v>
      </c>
      <c r="F40" s="149" t="s">
        <v>179</v>
      </c>
      <c r="G40" s="149">
        <v>33460</v>
      </c>
      <c r="H40" s="149" t="s">
        <v>86</v>
      </c>
      <c r="I40" s="153">
        <v>24536</v>
      </c>
      <c r="J40" s="149" t="s">
        <v>180</v>
      </c>
      <c r="K40" s="149" t="s">
        <v>818</v>
      </c>
    </row>
    <row r="41" spans="1:11" x14ac:dyDescent="0.25">
      <c r="A41" s="154">
        <v>88271968</v>
      </c>
      <c r="B41" s="149">
        <v>610588827</v>
      </c>
      <c r="C41" s="149">
        <v>40</v>
      </c>
      <c r="D41" s="149" t="s">
        <v>88</v>
      </c>
      <c r="E41" s="149" t="s">
        <v>181</v>
      </c>
      <c r="F41" s="149" t="s">
        <v>182</v>
      </c>
      <c r="G41" s="149">
        <v>33460</v>
      </c>
      <c r="H41" s="149" t="s">
        <v>86</v>
      </c>
      <c r="I41" s="153">
        <v>24881</v>
      </c>
      <c r="J41" s="149" t="s">
        <v>183</v>
      </c>
      <c r="K41" s="149" t="s">
        <v>818</v>
      </c>
    </row>
    <row r="42" spans="1:11" x14ac:dyDescent="0.25">
      <c r="A42" s="154">
        <v>73281948</v>
      </c>
      <c r="B42" s="149">
        <v>682337328</v>
      </c>
      <c r="C42" s="149">
        <v>41</v>
      </c>
      <c r="D42" s="149" t="s">
        <v>184</v>
      </c>
      <c r="E42" s="149" t="s">
        <v>185</v>
      </c>
      <c r="F42" s="149" t="s">
        <v>186</v>
      </c>
      <c r="G42" s="149">
        <v>33460</v>
      </c>
      <c r="H42" s="149" t="s">
        <v>86</v>
      </c>
      <c r="I42" s="153">
        <v>17605</v>
      </c>
      <c r="J42" s="149" t="s">
        <v>187</v>
      </c>
      <c r="K42" s="149" t="s">
        <v>819</v>
      </c>
    </row>
    <row r="43" spans="1:11" x14ac:dyDescent="0.25">
      <c r="A43" s="154">
        <v>67891977</v>
      </c>
      <c r="B43" s="149">
        <v>123456789</v>
      </c>
      <c r="C43" s="149">
        <v>42</v>
      </c>
      <c r="D43" s="149" t="s">
        <v>871</v>
      </c>
      <c r="E43" s="149" t="s">
        <v>872</v>
      </c>
      <c r="F43" s="149" t="s">
        <v>873</v>
      </c>
      <c r="G43" s="149">
        <v>33460</v>
      </c>
      <c r="H43" s="149" t="s">
        <v>86</v>
      </c>
      <c r="I43" s="153">
        <v>28411</v>
      </c>
      <c r="J43" s="149" t="s">
        <v>874</v>
      </c>
      <c r="K43" s="149" t="s">
        <v>819</v>
      </c>
    </row>
    <row r="44" spans="1:11" x14ac:dyDescent="0.25">
      <c r="A44" s="154">
        <v>67891976</v>
      </c>
      <c r="B44" s="149">
        <v>123456789</v>
      </c>
      <c r="C44" s="149">
        <v>43</v>
      </c>
      <c r="D44" s="149" t="s">
        <v>393</v>
      </c>
      <c r="E44" s="149" t="s">
        <v>875</v>
      </c>
      <c r="F44" s="149" t="s">
        <v>876</v>
      </c>
      <c r="G44" s="149">
        <v>33460</v>
      </c>
      <c r="H44" s="149" t="s">
        <v>86</v>
      </c>
      <c r="I44" s="153">
        <v>28125</v>
      </c>
      <c r="J44" s="149" t="s">
        <v>877</v>
      </c>
      <c r="K44" s="149" t="s">
        <v>819</v>
      </c>
    </row>
    <row r="45" spans="1:11" x14ac:dyDescent="0.25">
      <c r="A45" s="154">
        <v>41371994</v>
      </c>
      <c r="B45" s="149">
        <v>681244137</v>
      </c>
      <c r="C45" s="149">
        <v>44</v>
      </c>
      <c r="D45" s="149" t="s">
        <v>212</v>
      </c>
      <c r="E45" s="149" t="s">
        <v>878</v>
      </c>
      <c r="F45" s="149" t="s">
        <v>879</v>
      </c>
      <c r="G45" s="149">
        <v>33290</v>
      </c>
      <c r="H45" s="149" t="s">
        <v>115</v>
      </c>
      <c r="I45" s="153">
        <v>34603</v>
      </c>
      <c r="J45" s="149" t="s">
        <v>880</v>
      </c>
      <c r="K45" s="149" t="s">
        <v>819</v>
      </c>
    </row>
    <row r="46" spans="1:11" x14ac:dyDescent="0.25">
      <c r="A46" s="154">
        <v>61271978</v>
      </c>
      <c r="B46" s="149">
        <v>663246127</v>
      </c>
      <c r="C46" s="149">
        <v>45</v>
      </c>
      <c r="D46" s="149" t="s">
        <v>188</v>
      </c>
      <c r="E46" s="149" t="s">
        <v>189</v>
      </c>
      <c r="F46" s="149" t="s">
        <v>190</v>
      </c>
      <c r="G46" s="149">
        <v>33460</v>
      </c>
      <c r="H46" s="149" t="s">
        <v>86</v>
      </c>
      <c r="I46" s="153">
        <v>28653</v>
      </c>
      <c r="J46" s="149" t="s">
        <v>191</v>
      </c>
      <c r="K46" s="149" t="s">
        <v>818</v>
      </c>
    </row>
    <row r="47" spans="1:11" x14ac:dyDescent="0.25">
      <c r="A47" s="154">
        <v>7261961</v>
      </c>
      <c r="B47" s="149">
        <v>661510726</v>
      </c>
      <c r="C47" s="149">
        <v>46</v>
      </c>
      <c r="D47" s="149" t="s">
        <v>881</v>
      </c>
      <c r="E47" s="149" t="s">
        <v>882</v>
      </c>
      <c r="F47" s="149" t="s">
        <v>175</v>
      </c>
      <c r="G47" s="149">
        <v>33160</v>
      </c>
      <c r="H47" s="149" t="s">
        <v>176</v>
      </c>
      <c r="I47" s="153">
        <v>22375</v>
      </c>
      <c r="J47" s="149" t="s">
        <v>883</v>
      </c>
      <c r="K47" s="149" t="s">
        <v>819</v>
      </c>
    </row>
    <row r="48" spans="1:11" x14ac:dyDescent="0.25">
      <c r="A48" s="154">
        <v>73541984</v>
      </c>
      <c r="B48" s="149">
        <v>652487354</v>
      </c>
      <c r="C48" s="149">
        <v>47</v>
      </c>
      <c r="D48" s="149" t="s">
        <v>884</v>
      </c>
      <c r="E48" s="149" t="s">
        <v>436</v>
      </c>
      <c r="F48" s="149" t="s">
        <v>885</v>
      </c>
      <c r="G48" s="149">
        <v>33290</v>
      </c>
      <c r="H48" s="149" t="s">
        <v>115</v>
      </c>
      <c r="I48" s="153">
        <v>31002</v>
      </c>
      <c r="J48" s="149" t="s">
        <v>886</v>
      </c>
      <c r="K48" s="149" t="s">
        <v>819</v>
      </c>
    </row>
    <row r="49" spans="1:11" x14ac:dyDescent="0.25">
      <c r="A49" s="154">
        <v>13071979</v>
      </c>
      <c r="B49" s="149">
        <v>672741307</v>
      </c>
      <c r="C49" s="149">
        <v>48</v>
      </c>
      <c r="D49" s="149" t="s">
        <v>192</v>
      </c>
      <c r="E49" s="149" t="s">
        <v>193</v>
      </c>
      <c r="F49" s="149" t="s">
        <v>194</v>
      </c>
      <c r="G49" s="149">
        <v>33460</v>
      </c>
      <c r="H49" s="149" t="s">
        <v>86</v>
      </c>
      <c r="I49" s="153">
        <v>29179</v>
      </c>
      <c r="J49" s="149" t="s">
        <v>195</v>
      </c>
      <c r="K49" s="149" t="s">
        <v>818</v>
      </c>
    </row>
    <row r="50" spans="1:11" x14ac:dyDescent="0.25">
      <c r="A50" s="154">
        <v>67891982</v>
      </c>
      <c r="B50" s="149">
        <v>123456789</v>
      </c>
      <c r="C50" s="149">
        <v>49</v>
      </c>
      <c r="D50" s="149" t="s">
        <v>887</v>
      </c>
      <c r="E50" s="149" t="s">
        <v>888</v>
      </c>
      <c r="F50" s="149" t="s">
        <v>889</v>
      </c>
      <c r="G50" s="149">
        <v>33480</v>
      </c>
      <c r="H50" s="149" t="s">
        <v>708</v>
      </c>
      <c r="I50" s="153">
        <v>30041</v>
      </c>
      <c r="J50" s="149" t="s">
        <v>890</v>
      </c>
      <c r="K50" s="149" t="s">
        <v>819</v>
      </c>
    </row>
    <row r="51" spans="1:11" x14ac:dyDescent="0.25">
      <c r="A51" s="154">
        <v>87341972</v>
      </c>
      <c r="B51" s="149">
        <v>681858734</v>
      </c>
      <c r="C51" s="149">
        <v>50</v>
      </c>
      <c r="D51" s="149" t="s">
        <v>891</v>
      </c>
      <c r="E51" s="149" t="s">
        <v>892</v>
      </c>
      <c r="F51" s="149" t="s">
        <v>893</v>
      </c>
      <c r="G51" s="149">
        <v>33290</v>
      </c>
      <c r="H51" s="149" t="s">
        <v>115</v>
      </c>
      <c r="I51" s="153">
        <v>26330</v>
      </c>
      <c r="J51" s="149" t="s">
        <v>894</v>
      </c>
      <c r="K51" s="149" t="s">
        <v>819</v>
      </c>
    </row>
    <row r="52" spans="1:11" x14ac:dyDescent="0.25">
      <c r="A52" s="154">
        <v>67891962</v>
      </c>
      <c r="B52" s="149">
        <v>123456789</v>
      </c>
      <c r="C52" s="149">
        <v>51</v>
      </c>
      <c r="D52" s="149" t="s">
        <v>178</v>
      </c>
      <c r="E52" s="149" t="s">
        <v>895</v>
      </c>
      <c r="F52" s="149" t="s">
        <v>896</v>
      </c>
      <c r="G52" s="149">
        <v>33460</v>
      </c>
      <c r="H52" s="149" t="s">
        <v>86</v>
      </c>
      <c r="I52" s="153">
        <v>22674</v>
      </c>
      <c r="J52" s="149" t="s">
        <v>897</v>
      </c>
      <c r="K52" s="149" t="s">
        <v>819</v>
      </c>
    </row>
    <row r="53" spans="1:11" x14ac:dyDescent="0.25">
      <c r="A53" s="154">
        <v>67891995</v>
      </c>
      <c r="B53" s="149">
        <v>123456789</v>
      </c>
      <c r="C53" s="149">
        <v>52</v>
      </c>
      <c r="D53" s="149" t="s">
        <v>898</v>
      </c>
      <c r="E53" s="149" t="s">
        <v>899</v>
      </c>
      <c r="F53" s="149" t="s">
        <v>900</v>
      </c>
      <c r="G53" s="149">
        <v>33460</v>
      </c>
      <c r="H53" s="149" t="s">
        <v>86</v>
      </c>
      <c r="I53" s="153">
        <v>35013</v>
      </c>
      <c r="J53" s="149" t="s">
        <v>901</v>
      </c>
      <c r="K53" s="149" t="s">
        <v>819</v>
      </c>
    </row>
    <row r="54" spans="1:11" x14ac:dyDescent="0.25">
      <c r="A54" s="154">
        <v>67011967</v>
      </c>
      <c r="B54" s="149">
        <v>686776701</v>
      </c>
      <c r="C54" s="149">
        <v>53</v>
      </c>
      <c r="D54" s="149" t="s">
        <v>196</v>
      </c>
      <c r="E54" s="149" t="s">
        <v>197</v>
      </c>
      <c r="F54" s="149" t="s">
        <v>198</v>
      </c>
      <c r="G54" s="149">
        <v>33460</v>
      </c>
      <c r="H54" s="149" t="s">
        <v>86</v>
      </c>
      <c r="I54" s="153">
        <v>24480</v>
      </c>
      <c r="J54" s="149" t="s">
        <v>199</v>
      </c>
      <c r="K54" s="149" t="s">
        <v>818</v>
      </c>
    </row>
    <row r="55" spans="1:11" x14ac:dyDescent="0.25">
      <c r="A55" s="154">
        <v>99051968</v>
      </c>
      <c r="B55" s="149">
        <v>675669905</v>
      </c>
      <c r="C55" s="149">
        <v>54</v>
      </c>
      <c r="D55" s="149" t="s">
        <v>88</v>
      </c>
      <c r="E55" s="149" t="s">
        <v>200</v>
      </c>
      <c r="F55" s="149" t="s">
        <v>201</v>
      </c>
      <c r="G55" s="149">
        <v>33460</v>
      </c>
      <c r="H55" s="149" t="s">
        <v>86</v>
      </c>
      <c r="I55" s="153">
        <v>24951</v>
      </c>
      <c r="J55" s="149" t="s">
        <v>202</v>
      </c>
      <c r="K55" s="149" t="s">
        <v>818</v>
      </c>
    </row>
    <row r="56" spans="1:11" x14ac:dyDescent="0.25">
      <c r="A56" s="154">
        <v>67891960</v>
      </c>
      <c r="B56" s="149">
        <v>123456789</v>
      </c>
      <c r="C56" s="149">
        <v>55</v>
      </c>
      <c r="D56" s="149" t="s">
        <v>276</v>
      </c>
      <c r="E56" s="149" t="s">
        <v>902</v>
      </c>
      <c r="F56" s="149" t="s">
        <v>903</v>
      </c>
      <c r="G56" s="149">
        <v>33460</v>
      </c>
      <c r="H56" s="149" t="s">
        <v>86</v>
      </c>
      <c r="I56" s="153">
        <v>22199</v>
      </c>
      <c r="J56" s="149" t="s">
        <v>904</v>
      </c>
      <c r="K56" s="149" t="s">
        <v>819</v>
      </c>
    </row>
    <row r="57" spans="1:11" x14ac:dyDescent="0.25">
      <c r="A57" s="154">
        <v>67891953</v>
      </c>
      <c r="B57" s="149">
        <v>123456789</v>
      </c>
      <c r="C57" s="149">
        <v>56</v>
      </c>
      <c r="D57" s="149" t="s">
        <v>905</v>
      </c>
      <c r="E57" s="149" t="s">
        <v>906</v>
      </c>
      <c r="F57" s="149" t="s">
        <v>907</v>
      </c>
      <c r="G57" s="149">
        <v>33460</v>
      </c>
      <c r="H57" s="149" t="s">
        <v>86</v>
      </c>
      <c r="I57" s="153">
        <v>19640</v>
      </c>
      <c r="J57" s="149" t="s">
        <v>908</v>
      </c>
      <c r="K57" s="149" t="s">
        <v>819</v>
      </c>
    </row>
    <row r="58" spans="1:11" x14ac:dyDescent="0.25">
      <c r="A58" s="154">
        <v>67891971</v>
      </c>
      <c r="B58" s="149">
        <v>123456789</v>
      </c>
      <c r="C58" s="149">
        <v>57</v>
      </c>
      <c r="D58" s="149" t="s">
        <v>134</v>
      </c>
      <c r="E58" s="149" t="s">
        <v>909</v>
      </c>
      <c r="F58" s="149" t="s">
        <v>910</v>
      </c>
      <c r="G58" s="149">
        <v>33460</v>
      </c>
      <c r="H58" s="149" t="s">
        <v>86</v>
      </c>
      <c r="I58" s="153">
        <v>25990</v>
      </c>
      <c r="J58" s="149" t="s">
        <v>911</v>
      </c>
      <c r="K58" s="149" t="s">
        <v>819</v>
      </c>
    </row>
    <row r="59" spans="1:11" x14ac:dyDescent="0.25">
      <c r="A59" s="154">
        <v>93691951</v>
      </c>
      <c r="B59" s="149">
        <v>614139369</v>
      </c>
      <c r="C59" s="149">
        <v>58</v>
      </c>
      <c r="D59" s="149" t="s">
        <v>203</v>
      </c>
      <c r="E59" s="149" t="s">
        <v>204</v>
      </c>
      <c r="F59" s="149" t="s">
        <v>205</v>
      </c>
      <c r="G59" s="149">
        <v>33460</v>
      </c>
      <c r="H59" s="149" t="s">
        <v>86</v>
      </c>
      <c r="I59" s="153">
        <v>18869</v>
      </c>
      <c r="J59" s="149" t="s">
        <v>206</v>
      </c>
      <c r="K59" s="149" t="s">
        <v>818</v>
      </c>
    </row>
    <row r="60" spans="1:11" x14ac:dyDescent="0.25">
      <c r="A60" s="154">
        <v>67891959</v>
      </c>
      <c r="B60" s="149">
        <v>123456789</v>
      </c>
      <c r="C60" s="149">
        <v>59</v>
      </c>
      <c r="D60" s="149" t="s">
        <v>134</v>
      </c>
      <c r="E60" s="149" t="s">
        <v>912</v>
      </c>
      <c r="F60" s="149" t="s">
        <v>768</v>
      </c>
      <c r="G60" s="149">
        <v>33290</v>
      </c>
      <c r="H60" s="149" t="s">
        <v>459</v>
      </c>
      <c r="I60" s="153">
        <v>21896</v>
      </c>
      <c r="J60" s="149" t="s">
        <v>913</v>
      </c>
      <c r="K60" s="149" t="s">
        <v>819</v>
      </c>
    </row>
    <row r="61" spans="1:11" x14ac:dyDescent="0.25">
      <c r="A61" s="154">
        <v>37031963</v>
      </c>
      <c r="B61" s="149">
        <v>619793703</v>
      </c>
      <c r="C61" s="149">
        <v>60</v>
      </c>
      <c r="D61" s="149" t="s">
        <v>207</v>
      </c>
      <c r="E61" s="149" t="s">
        <v>208</v>
      </c>
      <c r="F61" s="149" t="s">
        <v>209</v>
      </c>
      <c r="G61" s="149">
        <v>33290</v>
      </c>
      <c r="H61" s="149" t="s">
        <v>210</v>
      </c>
      <c r="I61" s="153">
        <v>23093</v>
      </c>
      <c r="J61" s="149" t="s">
        <v>211</v>
      </c>
      <c r="K61" s="149" t="s">
        <v>818</v>
      </c>
    </row>
    <row r="62" spans="1:11" x14ac:dyDescent="0.25">
      <c r="A62" s="154">
        <v>45161977</v>
      </c>
      <c r="B62" s="149">
        <v>683294516</v>
      </c>
      <c r="C62" s="149">
        <v>61</v>
      </c>
      <c r="D62" s="149" t="s">
        <v>212</v>
      </c>
      <c r="E62" s="149" t="s">
        <v>213</v>
      </c>
      <c r="F62" s="149" t="s">
        <v>214</v>
      </c>
      <c r="G62" s="149">
        <v>33460</v>
      </c>
      <c r="H62" s="149" t="s">
        <v>86</v>
      </c>
      <c r="I62" s="153">
        <v>28364</v>
      </c>
      <c r="J62" s="149" t="s">
        <v>215</v>
      </c>
      <c r="K62" s="149" t="s">
        <v>818</v>
      </c>
    </row>
    <row r="63" spans="1:11" x14ac:dyDescent="0.25">
      <c r="A63" s="154">
        <v>91181981</v>
      </c>
      <c r="B63" s="149">
        <v>601859118</v>
      </c>
      <c r="C63" s="149">
        <v>62</v>
      </c>
      <c r="D63" s="149" t="s">
        <v>216</v>
      </c>
      <c r="E63" s="149" t="s">
        <v>217</v>
      </c>
      <c r="F63" s="149" t="s">
        <v>218</v>
      </c>
      <c r="G63" s="149">
        <v>33460</v>
      </c>
      <c r="H63" s="149" t="s">
        <v>86</v>
      </c>
      <c r="I63" s="153">
        <v>29892</v>
      </c>
      <c r="J63" s="149" t="s">
        <v>219</v>
      </c>
      <c r="K63" s="149" t="s">
        <v>818</v>
      </c>
    </row>
    <row r="64" spans="1:11" x14ac:dyDescent="0.25">
      <c r="A64" s="154">
        <v>67891982</v>
      </c>
      <c r="B64" s="149">
        <v>123456789</v>
      </c>
      <c r="C64" s="149">
        <v>63</v>
      </c>
      <c r="D64" s="149" t="s">
        <v>914</v>
      </c>
      <c r="E64" s="149" t="s">
        <v>915</v>
      </c>
      <c r="F64" s="149" t="s">
        <v>916</v>
      </c>
      <c r="G64" s="149">
        <v>33290</v>
      </c>
      <c r="H64" s="149" t="s">
        <v>115</v>
      </c>
      <c r="I64" s="153">
        <v>30239</v>
      </c>
      <c r="J64" s="149" t="s">
        <v>917</v>
      </c>
      <c r="K64" s="149" t="s">
        <v>819</v>
      </c>
    </row>
    <row r="65" spans="1:11" x14ac:dyDescent="0.25">
      <c r="A65" s="154">
        <v>85551980</v>
      </c>
      <c r="B65" s="149">
        <v>607778555</v>
      </c>
      <c r="C65" s="149">
        <v>64</v>
      </c>
      <c r="D65" s="149" t="s">
        <v>220</v>
      </c>
      <c r="E65" s="149" t="s">
        <v>221</v>
      </c>
      <c r="F65" s="149" t="s">
        <v>222</v>
      </c>
      <c r="G65" s="149">
        <v>33460</v>
      </c>
      <c r="H65" s="149" t="s">
        <v>86</v>
      </c>
      <c r="I65" s="153">
        <v>29481</v>
      </c>
      <c r="J65" s="149" t="s">
        <v>223</v>
      </c>
      <c r="K65" s="149" t="s">
        <v>818</v>
      </c>
    </row>
    <row r="66" spans="1:11" x14ac:dyDescent="0.25">
      <c r="A66" s="154">
        <v>67891958</v>
      </c>
      <c r="B66" s="149">
        <v>123456789</v>
      </c>
      <c r="C66" s="149">
        <v>65</v>
      </c>
      <c r="D66" s="149" t="s">
        <v>918</v>
      </c>
      <c r="E66" s="149" t="s">
        <v>919</v>
      </c>
      <c r="F66" s="149" t="s">
        <v>920</v>
      </c>
      <c r="G66" s="149">
        <v>33460</v>
      </c>
      <c r="H66" s="149" t="s">
        <v>86</v>
      </c>
      <c r="I66" s="153">
        <v>21431</v>
      </c>
      <c r="J66" s="149" t="s">
        <v>921</v>
      </c>
      <c r="K66" s="149" t="s">
        <v>819</v>
      </c>
    </row>
    <row r="67" spans="1:11" x14ac:dyDescent="0.25">
      <c r="A67" s="154">
        <v>67891985</v>
      </c>
      <c r="B67" s="149">
        <v>123456789</v>
      </c>
      <c r="C67" s="149">
        <v>66</v>
      </c>
      <c r="D67" s="149" t="s">
        <v>393</v>
      </c>
      <c r="E67" s="149" t="s">
        <v>922</v>
      </c>
      <c r="F67" s="149" t="s">
        <v>923</v>
      </c>
      <c r="G67" s="149">
        <v>33460</v>
      </c>
      <c r="H67" s="149" t="s">
        <v>86</v>
      </c>
      <c r="I67" s="153">
        <v>31249</v>
      </c>
      <c r="J67" s="149" t="s">
        <v>924</v>
      </c>
      <c r="K67" s="149" t="s">
        <v>819</v>
      </c>
    </row>
    <row r="68" spans="1:11" x14ac:dyDescent="0.25">
      <c r="A68" s="154">
        <v>25831962</v>
      </c>
      <c r="B68" s="149">
        <v>688152583</v>
      </c>
      <c r="C68" s="149">
        <v>67</v>
      </c>
      <c r="D68" s="149" t="s">
        <v>224</v>
      </c>
      <c r="E68" s="149" t="s">
        <v>225</v>
      </c>
      <c r="F68" s="149" t="s">
        <v>226</v>
      </c>
      <c r="G68" s="149">
        <v>33460</v>
      </c>
      <c r="H68" s="149" t="s">
        <v>86</v>
      </c>
      <c r="I68" s="153">
        <v>22648</v>
      </c>
      <c r="J68" s="149" t="s">
        <v>227</v>
      </c>
      <c r="K68" s="149" t="s">
        <v>819</v>
      </c>
    </row>
    <row r="69" spans="1:11" x14ac:dyDescent="0.25">
      <c r="A69" s="154">
        <v>19791962</v>
      </c>
      <c r="B69" s="149">
        <v>677191979</v>
      </c>
      <c r="C69" s="149">
        <v>68</v>
      </c>
      <c r="D69" s="149" t="s">
        <v>228</v>
      </c>
      <c r="E69" s="149" t="s">
        <v>229</v>
      </c>
      <c r="F69" s="149" t="s">
        <v>230</v>
      </c>
      <c r="G69" s="149">
        <v>33290</v>
      </c>
      <c r="H69" s="149" t="s">
        <v>115</v>
      </c>
      <c r="I69" s="153">
        <v>22703</v>
      </c>
      <c r="J69" s="149" t="s">
        <v>231</v>
      </c>
      <c r="K69" s="149" t="s">
        <v>818</v>
      </c>
    </row>
    <row r="70" spans="1:11" x14ac:dyDescent="0.25">
      <c r="A70" s="154">
        <v>13891984</v>
      </c>
      <c r="B70" s="149">
        <v>615971389</v>
      </c>
      <c r="C70" s="149">
        <v>69</v>
      </c>
      <c r="D70" s="149" t="s">
        <v>232</v>
      </c>
      <c r="E70" s="149" t="s">
        <v>233</v>
      </c>
      <c r="F70" s="149" t="s">
        <v>234</v>
      </c>
      <c r="G70" s="149">
        <v>33290</v>
      </c>
      <c r="H70" s="149" t="s">
        <v>210</v>
      </c>
      <c r="I70" s="153">
        <v>30917</v>
      </c>
      <c r="J70" s="149" t="s">
        <v>235</v>
      </c>
      <c r="K70" s="149" t="s">
        <v>818</v>
      </c>
    </row>
    <row r="71" spans="1:11" x14ac:dyDescent="0.25">
      <c r="A71" s="154">
        <v>67441986</v>
      </c>
      <c r="B71" s="149">
        <v>675046744</v>
      </c>
      <c r="C71" s="149">
        <v>70</v>
      </c>
      <c r="D71" s="149" t="s">
        <v>925</v>
      </c>
      <c r="E71" s="149" t="s">
        <v>926</v>
      </c>
      <c r="F71" s="149" t="s">
        <v>927</v>
      </c>
      <c r="G71" s="149">
        <v>33460</v>
      </c>
      <c r="H71" s="149" t="s">
        <v>86</v>
      </c>
      <c r="I71" s="153">
        <v>31777</v>
      </c>
      <c r="J71" s="149" t="s">
        <v>928</v>
      </c>
      <c r="K71" s="149" t="s">
        <v>819</v>
      </c>
    </row>
    <row r="72" spans="1:11" x14ac:dyDescent="0.25">
      <c r="A72" s="154">
        <v>3741963</v>
      </c>
      <c r="B72" s="149">
        <v>652500374</v>
      </c>
      <c r="C72" s="149">
        <v>71</v>
      </c>
      <c r="D72" s="149" t="s">
        <v>166</v>
      </c>
      <c r="E72" s="149" t="s">
        <v>929</v>
      </c>
      <c r="F72" s="149" t="s">
        <v>930</v>
      </c>
      <c r="G72" s="149">
        <v>33290</v>
      </c>
      <c r="H72" s="149" t="s">
        <v>115</v>
      </c>
      <c r="I72" s="153">
        <v>23092</v>
      </c>
      <c r="J72" s="149" t="s">
        <v>931</v>
      </c>
      <c r="K72" s="149" t="s">
        <v>819</v>
      </c>
    </row>
    <row r="73" spans="1:11" x14ac:dyDescent="0.25">
      <c r="A73" s="154">
        <v>19121976</v>
      </c>
      <c r="B73" s="149">
        <v>664261912</v>
      </c>
      <c r="C73" s="149">
        <v>72</v>
      </c>
      <c r="D73" s="149" t="s">
        <v>236</v>
      </c>
      <c r="E73" s="149" t="s">
        <v>237</v>
      </c>
      <c r="F73" s="149" t="s">
        <v>238</v>
      </c>
      <c r="G73" s="149">
        <v>33290</v>
      </c>
      <c r="H73" s="149" t="s">
        <v>115</v>
      </c>
      <c r="I73" s="153">
        <v>28113</v>
      </c>
      <c r="J73" s="149" t="s">
        <v>239</v>
      </c>
      <c r="K73" s="149" t="s">
        <v>818</v>
      </c>
    </row>
    <row r="74" spans="1:11" x14ac:dyDescent="0.25">
      <c r="A74" s="154">
        <v>67891970</v>
      </c>
      <c r="B74" s="149">
        <v>123456789</v>
      </c>
      <c r="C74" s="149">
        <v>73</v>
      </c>
      <c r="D74" s="149" t="s">
        <v>299</v>
      </c>
      <c r="E74" s="149" t="s">
        <v>932</v>
      </c>
      <c r="F74" s="149" t="s">
        <v>933</v>
      </c>
      <c r="G74" s="149">
        <v>33460</v>
      </c>
      <c r="H74" s="149" t="s">
        <v>86</v>
      </c>
      <c r="I74" s="153">
        <v>25776</v>
      </c>
      <c r="J74" s="149" t="s">
        <v>934</v>
      </c>
      <c r="K74" s="149" t="s">
        <v>819</v>
      </c>
    </row>
    <row r="75" spans="1:11" x14ac:dyDescent="0.25">
      <c r="A75" s="154">
        <v>37951984</v>
      </c>
      <c r="B75" s="149">
        <v>683193795</v>
      </c>
      <c r="C75" s="149">
        <v>74</v>
      </c>
      <c r="D75" s="149" t="s">
        <v>240</v>
      </c>
      <c r="E75" s="149" t="s">
        <v>241</v>
      </c>
      <c r="F75" s="149" t="s">
        <v>242</v>
      </c>
      <c r="G75" s="149">
        <v>33460</v>
      </c>
      <c r="H75" s="149" t="s">
        <v>86</v>
      </c>
      <c r="I75" s="153">
        <v>30836</v>
      </c>
      <c r="J75" s="149" t="s">
        <v>243</v>
      </c>
      <c r="K75" s="149" t="s">
        <v>819</v>
      </c>
    </row>
    <row r="76" spans="1:11" x14ac:dyDescent="0.25">
      <c r="A76" s="154">
        <v>67891960</v>
      </c>
      <c r="B76" s="149">
        <v>123456789</v>
      </c>
      <c r="C76" s="149">
        <v>75</v>
      </c>
      <c r="D76" s="149" t="s">
        <v>844</v>
      </c>
      <c r="E76" s="149" t="s">
        <v>935</v>
      </c>
      <c r="F76" s="149" t="s">
        <v>936</v>
      </c>
      <c r="G76" s="149">
        <v>33290</v>
      </c>
      <c r="H76" s="149" t="s">
        <v>115</v>
      </c>
      <c r="I76" s="153">
        <v>22105</v>
      </c>
      <c r="J76" s="149" t="s">
        <v>937</v>
      </c>
      <c r="K76" s="149" t="s">
        <v>819</v>
      </c>
    </row>
    <row r="77" spans="1:11" x14ac:dyDescent="0.25">
      <c r="A77" s="154">
        <v>74311997</v>
      </c>
      <c r="B77" s="149">
        <v>650647431</v>
      </c>
      <c r="C77" s="149">
        <v>76</v>
      </c>
      <c r="D77" s="149" t="s">
        <v>938</v>
      </c>
      <c r="E77" s="149" t="s">
        <v>939</v>
      </c>
      <c r="F77" s="149" t="s">
        <v>940</v>
      </c>
      <c r="G77" s="149">
        <v>33460</v>
      </c>
      <c r="H77" s="149" t="s">
        <v>86</v>
      </c>
      <c r="I77" s="153">
        <v>35670</v>
      </c>
      <c r="J77" s="149" t="s">
        <v>941</v>
      </c>
      <c r="K77" s="149" t="s">
        <v>819</v>
      </c>
    </row>
    <row r="78" spans="1:11" x14ac:dyDescent="0.25">
      <c r="A78" s="154">
        <v>67891960</v>
      </c>
      <c r="B78" s="149">
        <v>123456789</v>
      </c>
      <c r="C78" s="149">
        <v>77</v>
      </c>
      <c r="D78" s="149" t="s">
        <v>942</v>
      </c>
      <c r="E78" s="149" t="s">
        <v>943</v>
      </c>
      <c r="F78" s="149" t="s">
        <v>944</v>
      </c>
      <c r="G78" s="149">
        <v>33290</v>
      </c>
      <c r="H78" s="149" t="s">
        <v>115</v>
      </c>
      <c r="I78" s="153">
        <v>22113</v>
      </c>
      <c r="J78" s="149" t="s">
        <v>945</v>
      </c>
      <c r="K78" s="149" t="s">
        <v>819</v>
      </c>
    </row>
    <row r="79" spans="1:11" x14ac:dyDescent="0.25">
      <c r="A79" s="154">
        <v>28691975</v>
      </c>
      <c r="B79" s="149">
        <v>681762869</v>
      </c>
      <c r="C79" s="149">
        <v>78</v>
      </c>
      <c r="D79" s="149" t="s">
        <v>244</v>
      </c>
      <c r="E79" s="149" t="s">
        <v>245</v>
      </c>
      <c r="F79" s="149" t="s">
        <v>246</v>
      </c>
      <c r="G79" s="149">
        <v>33290</v>
      </c>
      <c r="H79" s="149" t="s">
        <v>115</v>
      </c>
      <c r="I79" s="153">
        <v>27697</v>
      </c>
      <c r="J79" s="149" t="s">
        <v>247</v>
      </c>
      <c r="K79" s="149" t="s">
        <v>818</v>
      </c>
    </row>
    <row r="80" spans="1:11" x14ac:dyDescent="0.25">
      <c r="A80" s="154">
        <v>49961985</v>
      </c>
      <c r="B80" s="149">
        <v>624884996</v>
      </c>
      <c r="C80" s="149">
        <v>79</v>
      </c>
      <c r="D80" s="149" t="s">
        <v>248</v>
      </c>
      <c r="E80" s="149" t="s">
        <v>249</v>
      </c>
      <c r="F80" s="149" t="s">
        <v>250</v>
      </c>
      <c r="G80" s="149">
        <v>33460</v>
      </c>
      <c r="H80" s="149" t="s">
        <v>86</v>
      </c>
      <c r="I80" s="153">
        <v>31216</v>
      </c>
      <c r="J80" s="149" t="s">
        <v>251</v>
      </c>
      <c r="K80" s="149" t="s">
        <v>818</v>
      </c>
    </row>
    <row r="81" spans="1:11" x14ac:dyDescent="0.25">
      <c r="A81" s="154">
        <v>73911978</v>
      </c>
      <c r="B81" s="149">
        <v>689517391</v>
      </c>
      <c r="C81" s="149">
        <v>80</v>
      </c>
      <c r="D81" s="149" t="s">
        <v>100</v>
      </c>
      <c r="E81" s="149" t="s">
        <v>946</v>
      </c>
      <c r="F81" s="149" t="s">
        <v>947</v>
      </c>
      <c r="G81" s="149">
        <v>33460</v>
      </c>
      <c r="H81" s="149" t="s">
        <v>86</v>
      </c>
      <c r="I81" s="153">
        <v>28646</v>
      </c>
      <c r="J81" s="149" t="s">
        <v>948</v>
      </c>
      <c r="K81" s="149" t="s">
        <v>819</v>
      </c>
    </row>
    <row r="82" spans="1:11" x14ac:dyDescent="0.25">
      <c r="A82" s="154">
        <v>47901973</v>
      </c>
      <c r="B82" s="149">
        <v>662204790</v>
      </c>
      <c r="C82" s="149">
        <v>81</v>
      </c>
      <c r="D82" s="149" t="s">
        <v>252</v>
      </c>
      <c r="E82" s="149" t="s">
        <v>253</v>
      </c>
      <c r="F82" s="149" t="s">
        <v>254</v>
      </c>
      <c r="G82" s="149">
        <v>33460</v>
      </c>
      <c r="H82" s="149" t="s">
        <v>86</v>
      </c>
      <c r="I82" s="153">
        <v>26789</v>
      </c>
      <c r="J82" s="149" t="s">
        <v>255</v>
      </c>
      <c r="K82" s="149" t="s">
        <v>818</v>
      </c>
    </row>
    <row r="83" spans="1:11" x14ac:dyDescent="0.25">
      <c r="A83" s="154">
        <v>67891979</v>
      </c>
      <c r="B83" s="149">
        <v>123456789</v>
      </c>
      <c r="C83" s="149">
        <v>82</v>
      </c>
      <c r="D83" s="149" t="s">
        <v>322</v>
      </c>
      <c r="E83" s="149" t="s">
        <v>949</v>
      </c>
      <c r="F83" s="149" t="s">
        <v>950</v>
      </c>
      <c r="G83" s="149">
        <v>33290</v>
      </c>
      <c r="H83" s="149" t="s">
        <v>115</v>
      </c>
      <c r="I83" s="153">
        <v>29171</v>
      </c>
      <c r="J83" s="149" t="s">
        <v>951</v>
      </c>
      <c r="K83" s="149" t="s">
        <v>819</v>
      </c>
    </row>
    <row r="84" spans="1:11" x14ac:dyDescent="0.25">
      <c r="A84" s="154">
        <v>25671989</v>
      </c>
      <c r="B84" s="149">
        <v>623002567</v>
      </c>
      <c r="C84" s="149">
        <v>83</v>
      </c>
      <c r="D84" s="149" t="s">
        <v>952</v>
      </c>
      <c r="E84" s="149" t="s">
        <v>953</v>
      </c>
      <c r="F84" s="149" t="s">
        <v>954</v>
      </c>
      <c r="G84" s="149">
        <v>33460</v>
      </c>
      <c r="H84" s="149" t="s">
        <v>86</v>
      </c>
      <c r="I84" s="153">
        <v>32638</v>
      </c>
      <c r="J84" s="149" t="s">
        <v>955</v>
      </c>
      <c r="K84" s="149" t="s">
        <v>819</v>
      </c>
    </row>
    <row r="85" spans="1:11" x14ac:dyDescent="0.25">
      <c r="A85" s="154">
        <v>67892000</v>
      </c>
      <c r="B85" s="149">
        <v>123456789</v>
      </c>
      <c r="C85" s="149">
        <v>84</v>
      </c>
      <c r="D85" s="149" t="s">
        <v>145</v>
      </c>
      <c r="E85" s="149" t="s">
        <v>956</v>
      </c>
      <c r="F85" s="149" t="s">
        <v>957</v>
      </c>
      <c r="G85" s="149">
        <v>33290</v>
      </c>
      <c r="H85" s="149" t="s">
        <v>115</v>
      </c>
      <c r="I85" s="153">
        <v>36794</v>
      </c>
      <c r="J85" s="149" t="s">
        <v>958</v>
      </c>
      <c r="K85" s="149" t="s">
        <v>819</v>
      </c>
    </row>
    <row r="86" spans="1:11" x14ac:dyDescent="0.25">
      <c r="A86" s="154">
        <v>86271976</v>
      </c>
      <c r="B86" s="149">
        <v>664728627</v>
      </c>
      <c r="C86" s="149">
        <v>85</v>
      </c>
      <c r="D86" s="149" t="s">
        <v>256</v>
      </c>
      <c r="E86" s="149" t="s">
        <v>257</v>
      </c>
      <c r="F86" s="149" t="s">
        <v>258</v>
      </c>
      <c r="G86" s="149">
        <v>33460</v>
      </c>
      <c r="H86" s="149" t="s">
        <v>86</v>
      </c>
      <c r="I86" s="153">
        <v>27824</v>
      </c>
      <c r="J86" s="149" t="s">
        <v>259</v>
      </c>
      <c r="K86" s="149" t="s">
        <v>818</v>
      </c>
    </row>
    <row r="87" spans="1:11" x14ac:dyDescent="0.25">
      <c r="A87" s="154">
        <v>67891989</v>
      </c>
      <c r="B87" s="149">
        <v>123456789</v>
      </c>
      <c r="C87" s="149">
        <v>86</v>
      </c>
      <c r="D87" s="149" t="s">
        <v>959</v>
      </c>
      <c r="E87" s="149" t="s">
        <v>960</v>
      </c>
      <c r="F87" s="149" t="s">
        <v>961</v>
      </c>
      <c r="G87" s="149">
        <v>33460</v>
      </c>
      <c r="H87" s="149" t="s">
        <v>86</v>
      </c>
      <c r="I87" s="153">
        <v>32639</v>
      </c>
      <c r="J87" s="149" t="s">
        <v>962</v>
      </c>
      <c r="K87" s="149" t="s">
        <v>819</v>
      </c>
    </row>
    <row r="88" spans="1:11" x14ac:dyDescent="0.25">
      <c r="A88" s="154">
        <v>67891979</v>
      </c>
      <c r="B88" s="149">
        <v>123456789</v>
      </c>
      <c r="C88" s="149">
        <v>87</v>
      </c>
      <c r="D88" s="149" t="s">
        <v>276</v>
      </c>
      <c r="E88" s="149" t="s">
        <v>963</v>
      </c>
      <c r="F88" s="149" t="s">
        <v>964</v>
      </c>
      <c r="G88" s="149">
        <v>33290</v>
      </c>
      <c r="H88" s="149" t="s">
        <v>115</v>
      </c>
      <c r="I88" s="153">
        <v>29213</v>
      </c>
      <c r="J88" s="149" t="s">
        <v>965</v>
      </c>
      <c r="K88" s="149" t="s">
        <v>819</v>
      </c>
    </row>
    <row r="89" spans="1:11" x14ac:dyDescent="0.25">
      <c r="A89" s="154">
        <v>96991974</v>
      </c>
      <c r="B89" s="149">
        <v>772179699</v>
      </c>
      <c r="C89" s="149">
        <v>88</v>
      </c>
      <c r="D89" s="149" t="s">
        <v>260</v>
      </c>
      <c r="E89" s="149" t="s">
        <v>261</v>
      </c>
      <c r="F89" s="149" t="s">
        <v>262</v>
      </c>
      <c r="G89" s="149">
        <v>33460</v>
      </c>
      <c r="H89" s="149" t="s">
        <v>86</v>
      </c>
      <c r="I89" s="153">
        <v>27096</v>
      </c>
      <c r="J89" s="149" t="s">
        <v>263</v>
      </c>
      <c r="K89" s="149" t="s">
        <v>819</v>
      </c>
    </row>
    <row r="90" spans="1:11" x14ac:dyDescent="0.25">
      <c r="A90" s="154">
        <v>67891977</v>
      </c>
      <c r="B90" s="149">
        <v>123456789</v>
      </c>
      <c r="C90" s="149">
        <v>89</v>
      </c>
      <c r="D90" s="149" t="s">
        <v>216</v>
      </c>
      <c r="E90" s="149" t="s">
        <v>966</v>
      </c>
      <c r="F90" s="149" t="s">
        <v>967</v>
      </c>
      <c r="G90" s="149">
        <v>33460</v>
      </c>
      <c r="H90" s="149" t="s">
        <v>86</v>
      </c>
      <c r="I90" s="153">
        <v>28481</v>
      </c>
      <c r="J90" s="149" t="s">
        <v>968</v>
      </c>
      <c r="K90" s="149" t="s">
        <v>819</v>
      </c>
    </row>
    <row r="91" spans="1:11" x14ac:dyDescent="0.25">
      <c r="A91" s="154">
        <v>67891979</v>
      </c>
      <c r="B91" s="149">
        <v>123456789</v>
      </c>
      <c r="C91" s="149">
        <v>90</v>
      </c>
      <c r="D91" s="149" t="s">
        <v>393</v>
      </c>
      <c r="E91" s="149" t="s">
        <v>969</v>
      </c>
      <c r="F91" s="149" t="s">
        <v>970</v>
      </c>
      <c r="G91" s="149">
        <v>33460</v>
      </c>
      <c r="H91" s="149" t="s">
        <v>86</v>
      </c>
      <c r="I91" s="153">
        <v>29028</v>
      </c>
      <c r="J91" s="149" t="s">
        <v>971</v>
      </c>
      <c r="K91" s="149" t="s">
        <v>819</v>
      </c>
    </row>
    <row r="92" spans="1:11" x14ac:dyDescent="0.25">
      <c r="A92" s="154">
        <v>2481971</v>
      </c>
      <c r="B92" s="149">
        <v>624910248</v>
      </c>
      <c r="C92" s="149">
        <v>91</v>
      </c>
      <c r="D92" s="149" t="s">
        <v>184</v>
      </c>
      <c r="E92" s="149" t="s">
        <v>264</v>
      </c>
      <c r="F92" s="149" t="s">
        <v>265</v>
      </c>
      <c r="G92" s="149">
        <v>33460</v>
      </c>
      <c r="H92" s="149" t="s">
        <v>86</v>
      </c>
      <c r="I92" s="153">
        <v>26263</v>
      </c>
      <c r="J92" s="149" t="s">
        <v>266</v>
      </c>
      <c r="K92" s="149" t="s">
        <v>818</v>
      </c>
    </row>
    <row r="93" spans="1:11" x14ac:dyDescent="0.25">
      <c r="A93" s="154">
        <v>80801964</v>
      </c>
      <c r="B93" s="149">
        <v>685558080</v>
      </c>
      <c r="C93" s="149">
        <v>92</v>
      </c>
      <c r="D93" s="149" t="s">
        <v>134</v>
      </c>
      <c r="E93" s="149" t="s">
        <v>267</v>
      </c>
      <c r="F93" s="149" t="s">
        <v>172</v>
      </c>
      <c r="G93" s="149">
        <v>33460</v>
      </c>
      <c r="H93" s="149" t="s">
        <v>86</v>
      </c>
      <c r="I93" s="153">
        <v>23562</v>
      </c>
      <c r="J93" s="149" t="s">
        <v>268</v>
      </c>
      <c r="K93" s="149" t="s">
        <v>818</v>
      </c>
    </row>
    <row r="94" spans="1:11" x14ac:dyDescent="0.25">
      <c r="A94" s="154">
        <v>67891982</v>
      </c>
      <c r="B94" s="149">
        <v>123456789</v>
      </c>
      <c r="C94" s="149">
        <v>93</v>
      </c>
      <c r="D94" s="149" t="s">
        <v>393</v>
      </c>
      <c r="E94" s="149" t="s">
        <v>972</v>
      </c>
      <c r="F94" s="149" t="s">
        <v>973</v>
      </c>
      <c r="G94" s="149">
        <v>33290</v>
      </c>
      <c r="H94" s="149" t="s">
        <v>115</v>
      </c>
      <c r="I94" s="153">
        <v>30267</v>
      </c>
      <c r="J94" s="149" t="s">
        <v>974</v>
      </c>
      <c r="K94" s="149" t="s">
        <v>819</v>
      </c>
    </row>
    <row r="95" spans="1:11" x14ac:dyDescent="0.25">
      <c r="A95" s="154">
        <v>67891972</v>
      </c>
      <c r="B95" s="149">
        <v>123456789</v>
      </c>
      <c r="C95" s="149">
        <v>94</v>
      </c>
      <c r="D95" s="149" t="s">
        <v>410</v>
      </c>
      <c r="E95" s="149" t="s">
        <v>975</v>
      </c>
      <c r="F95" s="149" t="s">
        <v>976</v>
      </c>
      <c r="G95" s="149">
        <v>33460</v>
      </c>
      <c r="H95" s="149" t="s">
        <v>86</v>
      </c>
      <c r="I95" s="153">
        <v>26427</v>
      </c>
      <c r="J95" s="149" t="s">
        <v>977</v>
      </c>
      <c r="K95" s="149" t="s">
        <v>819</v>
      </c>
    </row>
    <row r="96" spans="1:11" x14ac:dyDescent="0.25">
      <c r="A96" s="154">
        <v>67891968</v>
      </c>
      <c r="B96" s="149">
        <v>123456789</v>
      </c>
      <c r="C96" s="149">
        <v>95</v>
      </c>
      <c r="D96" s="149" t="s">
        <v>166</v>
      </c>
      <c r="E96" s="149" t="s">
        <v>978</v>
      </c>
      <c r="F96" s="149" t="s">
        <v>979</v>
      </c>
      <c r="G96" s="149">
        <v>33290</v>
      </c>
      <c r="H96" s="149" t="s">
        <v>115</v>
      </c>
      <c r="I96" s="153">
        <v>24999</v>
      </c>
      <c r="J96" s="149" t="s">
        <v>980</v>
      </c>
      <c r="K96" s="149" t="s">
        <v>819</v>
      </c>
    </row>
    <row r="97" spans="1:11" x14ac:dyDescent="0.25">
      <c r="A97" s="154">
        <v>67891979</v>
      </c>
      <c r="B97" s="149">
        <v>123456789</v>
      </c>
      <c r="C97" s="149">
        <v>96</v>
      </c>
      <c r="D97" s="149" t="s">
        <v>981</v>
      </c>
      <c r="E97" s="149" t="s">
        <v>982</v>
      </c>
      <c r="F97" s="149" t="s">
        <v>983</v>
      </c>
      <c r="G97" s="149">
        <v>33460</v>
      </c>
      <c r="H97" s="149" t="s">
        <v>86</v>
      </c>
      <c r="I97" s="153">
        <v>29155</v>
      </c>
      <c r="J97" s="149" t="s">
        <v>984</v>
      </c>
      <c r="K97" s="149" t="s">
        <v>819</v>
      </c>
    </row>
    <row r="98" spans="1:11" x14ac:dyDescent="0.25">
      <c r="A98" s="154">
        <v>40641953</v>
      </c>
      <c r="B98" s="149">
        <v>632204064</v>
      </c>
      <c r="C98" s="149">
        <v>97</v>
      </c>
      <c r="D98" s="149" t="s">
        <v>145</v>
      </c>
      <c r="E98" s="149" t="s">
        <v>269</v>
      </c>
      <c r="F98" s="149" t="s">
        <v>270</v>
      </c>
      <c r="G98" s="149">
        <v>33290</v>
      </c>
      <c r="H98" s="149" t="s">
        <v>115</v>
      </c>
      <c r="I98" s="153">
        <v>19491</v>
      </c>
      <c r="J98" s="149" t="s">
        <v>271</v>
      </c>
      <c r="K98" s="149" t="s">
        <v>818</v>
      </c>
    </row>
    <row r="99" spans="1:11" x14ac:dyDescent="0.25">
      <c r="A99" s="154">
        <v>61351982</v>
      </c>
      <c r="B99" s="149">
        <v>620996135</v>
      </c>
      <c r="C99" s="149">
        <v>98</v>
      </c>
      <c r="D99" s="149" t="s">
        <v>272</v>
      </c>
      <c r="E99" s="149" t="s">
        <v>273</v>
      </c>
      <c r="F99" s="149" t="s">
        <v>274</v>
      </c>
      <c r="G99" s="149">
        <v>33290</v>
      </c>
      <c r="H99" s="149" t="s">
        <v>115</v>
      </c>
      <c r="I99" s="153">
        <v>30175</v>
      </c>
      <c r="J99" s="149" t="s">
        <v>275</v>
      </c>
      <c r="K99" s="149" t="s">
        <v>818</v>
      </c>
    </row>
    <row r="100" spans="1:11" x14ac:dyDescent="0.25">
      <c r="A100" s="154">
        <v>88931972</v>
      </c>
      <c r="B100" s="149">
        <v>685398893</v>
      </c>
      <c r="C100" s="149">
        <v>99</v>
      </c>
      <c r="D100" s="149" t="s">
        <v>276</v>
      </c>
      <c r="E100" s="149" t="s">
        <v>277</v>
      </c>
      <c r="F100" s="149" t="s">
        <v>278</v>
      </c>
      <c r="G100" s="149">
        <v>33460</v>
      </c>
      <c r="H100" s="149" t="s">
        <v>86</v>
      </c>
      <c r="I100" s="153">
        <v>26514</v>
      </c>
      <c r="J100" s="149" t="s">
        <v>279</v>
      </c>
      <c r="K100" s="149" t="s">
        <v>818</v>
      </c>
    </row>
    <row r="101" spans="1:11" x14ac:dyDescent="0.25">
      <c r="A101" s="154">
        <v>17611985</v>
      </c>
      <c r="B101" s="149">
        <v>637041761</v>
      </c>
      <c r="C101" s="149">
        <v>100</v>
      </c>
      <c r="D101" s="149" t="s">
        <v>691</v>
      </c>
      <c r="E101" s="149" t="s">
        <v>985</v>
      </c>
      <c r="F101" s="149" t="s">
        <v>986</v>
      </c>
      <c r="G101" s="149">
        <v>33460</v>
      </c>
      <c r="H101" s="149" t="s">
        <v>86</v>
      </c>
      <c r="I101" s="153">
        <v>31199</v>
      </c>
      <c r="J101" s="149" t="s">
        <v>987</v>
      </c>
      <c r="K101" s="149" t="s">
        <v>819</v>
      </c>
    </row>
    <row r="102" spans="1:11" x14ac:dyDescent="0.25">
      <c r="A102" s="154">
        <v>48831969</v>
      </c>
      <c r="B102" s="149">
        <v>664094883</v>
      </c>
      <c r="C102" s="149">
        <v>101</v>
      </c>
      <c r="D102" s="149" t="s">
        <v>216</v>
      </c>
      <c r="E102" s="149" t="s">
        <v>703</v>
      </c>
      <c r="F102" s="149" t="s">
        <v>988</v>
      </c>
      <c r="G102" s="149">
        <v>33460</v>
      </c>
      <c r="H102" s="149" t="s">
        <v>86</v>
      </c>
      <c r="I102" s="153">
        <v>25448</v>
      </c>
      <c r="J102" s="149" t="s">
        <v>989</v>
      </c>
      <c r="K102" s="149" t="s">
        <v>819</v>
      </c>
    </row>
    <row r="103" spans="1:11" x14ac:dyDescent="0.25">
      <c r="A103" s="154">
        <v>5971969</v>
      </c>
      <c r="B103" s="149">
        <v>614700597</v>
      </c>
      <c r="C103" s="149">
        <v>102</v>
      </c>
      <c r="D103" s="149" t="s">
        <v>280</v>
      </c>
      <c r="E103" s="149" t="s">
        <v>281</v>
      </c>
      <c r="F103" s="149" t="s">
        <v>282</v>
      </c>
      <c r="G103" s="149">
        <v>33460</v>
      </c>
      <c r="H103" s="149" t="s">
        <v>86</v>
      </c>
      <c r="I103" s="153">
        <v>25448</v>
      </c>
      <c r="J103" s="149" t="s">
        <v>283</v>
      </c>
      <c r="K103" s="149" t="s">
        <v>818</v>
      </c>
    </row>
    <row r="104" spans="1:11" x14ac:dyDescent="0.25">
      <c r="A104" s="154">
        <v>58661973</v>
      </c>
      <c r="B104" s="149">
        <v>777345866</v>
      </c>
      <c r="C104" s="149">
        <v>103</v>
      </c>
      <c r="D104" s="149" t="s">
        <v>260</v>
      </c>
      <c r="E104" s="149" t="s">
        <v>281</v>
      </c>
      <c r="F104" s="149" t="s">
        <v>282</v>
      </c>
      <c r="G104" s="149">
        <v>33460</v>
      </c>
      <c r="H104" s="149" t="s">
        <v>86</v>
      </c>
      <c r="I104" s="153">
        <v>26809</v>
      </c>
      <c r="J104" s="149" t="s">
        <v>284</v>
      </c>
      <c r="K104" s="149" t="s">
        <v>819</v>
      </c>
    </row>
    <row r="105" spans="1:11" x14ac:dyDescent="0.25">
      <c r="A105" s="154">
        <v>91191981</v>
      </c>
      <c r="B105" s="149">
        <v>675799119</v>
      </c>
      <c r="C105" s="149">
        <v>104</v>
      </c>
      <c r="D105" s="149" t="s">
        <v>285</v>
      </c>
      <c r="E105" s="149" t="s">
        <v>286</v>
      </c>
      <c r="F105" s="149" t="s">
        <v>287</v>
      </c>
      <c r="G105" s="149">
        <v>33460</v>
      </c>
      <c r="H105" s="149" t="s">
        <v>86</v>
      </c>
      <c r="I105" s="153">
        <v>29817</v>
      </c>
      <c r="J105" s="149" t="s">
        <v>288</v>
      </c>
      <c r="K105" s="149" t="s">
        <v>818</v>
      </c>
    </row>
    <row r="106" spans="1:11" x14ac:dyDescent="0.25">
      <c r="A106" s="154">
        <v>67891961</v>
      </c>
      <c r="B106" s="149">
        <v>123456789</v>
      </c>
      <c r="C106" s="149">
        <v>105</v>
      </c>
      <c r="D106" s="149" t="s">
        <v>134</v>
      </c>
      <c r="E106" s="149" t="s">
        <v>990</v>
      </c>
      <c r="F106" s="149" t="s">
        <v>991</v>
      </c>
      <c r="G106" s="149">
        <v>33290</v>
      </c>
      <c r="H106" s="149" t="s">
        <v>115</v>
      </c>
      <c r="I106" s="153">
        <v>22416</v>
      </c>
      <c r="J106" s="149" t="s">
        <v>992</v>
      </c>
      <c r="K106" s="149" t="s">
        <v>819</v>
      </c>
    </row>
    <row r="107" spans="1:11" x14ac:dyDescent="0.25">
      <c r="A107" s="154">
        <v>67891974</v>
      </c>
      <c r="B107" s="149">
        <v>123456789</v>
      </c>
      <c r="C107" s="149">
        <v>106</v>
      </c>
      <c r="D107" s="149" t="s">
        <v>993</v>
      </c>
      <c r="E107" s="149" t="s">
        <v>994</v>
      </c>
      <c r="F107" s="149" t="s">
        <v>995</v>
      </c>
      <c r="G107" s="149">
        <v>33460</v>
      </c>
      <c r="H107" s="149" t="s">
        <v>86</v>
      </c>
      <c r="I107" s="153">
        <v>27202</v>
      </c>
      <c r="J107" s="149" t="s">
        <v>996</v>
      </c>
      <c r="K107" s="149" t="s">
        <v>819</v>
      </c>
    </row>
    <row r="108" spans="1:11" x14ac:dyDescent="0.25">
      <c r="A108" s="154">
        <v>67892005</v>
      </c>
      <c r="B108" s="149">
        <v>123456789</v>
      </c>
      <c r="C108" s="149">
        <v>107</v>
      </c>
      <c r="D108" s="149" t="s">
        <v>997</v>
      </c>
      <c r="E108" s="149" t="s">
        <v>998</v>
      </c>
      <c r="F108" s="149" t="s">
        <v>999</v>
      </c>
      <c r="G108" s="149">
        <v>33290</v>
      </c>
      <c r="H108" s="149" t="s">
        <v>459</v>
      </c>
      <c r="I108" s="153">
        <v>38692</v>
      </c>
      <c r="J108" s="149" t="s">
        <v>1000</v>
      </c>
      <c r="K108" s="149" t="s">
        <v>819</v>
      </c>
    </row>
    <row r="109" spans="1:11" x14ac:dyDescent="0.25">
      <c r="A109" s="154">
        <v>66571987</v>
      </c>
      <c r="B109" s="149">
        <v>777006657</v>
      </c>
      <c r="C109" s="149">
        <v>108</v>
      </c>
      <c r="D109" s="149" t="s">
        <v>1001</v>
      </c>
      <c r="E109" s="149" t="s">
        <v>1002</v>
      </c>
      <c r="F109" s="149" t="s">
        <v>1003</v>
      </c>
      <c r="G109" s="149">
        <v>33290</v>
      </c>
      <c r="H109" s="149" t="s">
        <v>115</v>
      </c>
      <c r="I109" s="153">
        <v>31905</v>
      </c>
      <c r="J109" s="149" t="s">
        <v>1004</v>
      </c>
      <c r="K109" s="149" t="s">
        <v>819</v>
      </c>
    </row>
    <row r="110" spans="1:11" x14ac:dyDescent="0.25">
      <c r="A110" s="154">
        <v>67891964</v>
      </c>
      <c r="B110" s="149">
        <v>123456789</v>
      </c>
      <c r="C110" s="149">
        <v>109</v>
      </c>
      <c r="D110" s="149" t="s">
        <v>228</v>
      </c>
      <c r="E110" s="149" t="s">
        <v>1005</v>
      </c>
      <c r="F110" s="149" t="s">
        <v>1006</v>
      </c>
      <c r="G110" s="149">
        <v>33290</v>
      </c>
      <c r="H110" s="149" t="s">
        <v>115</v>
      </c>
      <c r="I110" s="153">
        <v>23560</v>
      </c>
      <c r="J110" s="149" t="s">
        <v>1007</v>
      </c>
      <c r="K110" s="149" t="s">
        <v>819</v>
      </c>
    </row>
    <row r="111" spans="1:11" x14ac:dyDescent="0.25">
      <c r="A111" s="154">
        <v>77331966</v>
      </c>
      <c r="B111" s="149">
        <v>771237733</v>
      </c>
      <c r="C111" s="149">
        <v>110</v>
      </c>
      <c r="D111" s="149" t="s">
        <v>289</v>
      </c>
      <c r="E111" s="149" t="s">
        <v>290</v>
      </c>
      <c r="F111" s="149" t="s">
        <v>291</v>
      </c>
      <c r="G111" s="149">
        <v>33460</v>
      </c>
      <c r="H111" s="149" t="s">
        <v>86</v>
      </c>
      <c r="I111" s="153">
        <v>24247</v>
      </c>
      <c r="J111" s="149" t="s">
        <v>1008</v>
      </c>
      <c r="K111" s="149" t="s">
        <v>818</v>
      </c>
    </row>
    <row r="112" spans="1:11" x14ac:dyDescent="0.25">
      <c r="A112" s="154">
        <v>67891982</v>
      </c>
      <c r="B112" s="149">
        <v>123456789</v>
      </c>
      <c r="C112" s="149">
        <v>111</v>
      </c>
      <c r="D112" s="149" t="s">
        <v>1009</v>
      </c>
      <c r="E112" s="149" t="s">
        <v>290</v>
      </c>
      <c r="F112" s="149" t="s">
        <v>1010</v>
      </c>
      <c r="G112" s="149">
        <v>33460</v>
      </c>
      <c r="H112" s="149" t="s">
        <v>86</v>
      </c>
      <c r="I112" s="153">
        <v>30092</v>
      </c>
      <c r="J112" s="149" t="s">
        <v>1011</v>
      </c>
      <c r="K112" s="149" t="s">
        <v>819</v>
      </c>
    </row>
    <row r="113" spans="1:11" x14ac:dyDescent="0.25">
      <c r="A113" s="154">
        <v>67891954</v>
      </c>
      <c r="B113" s="149">
        <v>123456789</v>
      </c>
      <c r="C113" s="149">
        <v>112</v>
      </c>
      <c r="D113" s="149" t="s">
        <v>1012</v>
      </c>
      <c r="E113" s="149" t="s">
        <v>1013</v>
      </c>
      <c r="F113" s="149" t="s">
        <v>1014</v>
      </c>
      <c r="G113" s="149">
        <v>33460</v>
      </c>
      <c r="H113" s="149" t="s">
        <v>86</v>
      </c>
      <c r="I113" s="153">
        <v>19749</v>
      </c>
      <c r="J113" s="149" t="s">
        <v>1015</v>
      </c>
      <c r="K113" s="149" t="s">
        <v>819</v>
      </c>
    </row>
    <row r="114" spans="1:11" x14ac:dyDescent="0.25">
      <c r="A114" s="154">
        <v>59291984</v>
      </c>
      <c r="B114" s="149">
        <v>688495929</v>
      </c>
      <c r="C114" s="149">
        <v>113</v>
      </c>
      <c r="D114" s="149" t="s">
        <v>292</v>
      </c>
      <c r="E114" s="149" t="s">
        <v>293</v>
      </c>
      <c r="F114" s="149" t="s">
        <v>294</v>
      </c>
      <c r="G114" s="149">
        <v>33460</v>
      </c>
      <c r="H114" s="149" t="s">
        <v>86</v>
      </c>
      <c r="I114" s="153">
        <v>30848</v>
      </c>
      <c r="J114" s="149" t="s">
        <v>295</v>
      </c>
      <c r="K114" s="149" t="s">
        <v>819</v>
      </c>
    </row>
    <row r="115" spans="1:11" x14ac:dyDescent="0.25">
      <c r="A115" s="154">
        <v>67891991</v>
      </c>
      <c r="B115" s="149">
        <v>123456789</v>
      </c>
      <c r="C115" s="149">
        <v>114</v>
      </c>
      <c r="D115" s="149" t="s">
        <v>863</v>
      </c>
      <c r="E115" s="149" t="s">
        <v>1016</v>
      </c>
      <c r="F115" s="149" t="s">
        <v>1017</v>
      </c>
      <c r="G115" s="149">
        <v>33290</v>
      </c>
      <c r="H115" s="149" t="s">
        <v>115</v>
      </c>
      <c r="I115" s="153">
        <v>33245</v>
      </c>
      <c r="J115" s="149" t="s">
        <v>1018</v>
      </c>
      <c r="K115" s="149" t="s">
        <v>819</v>
      </c>
    </row>
    <row r="116" spans="1:11" x14ac:dyDescent="0.25">
      <c r="A116" s="154">
        <v>67891970</v>
      </c>
      <c r="B116" s="149">
        <v>123456789</v>
      </c>
      <c r="C116" s="149">
        <v>115</v>
      </c>
      <c r="D116" s="149" t="s">
        <v>252</v>
      </c>
      <c r="E116" s="149" t="s">
        <v>1019</v>
      </c>
      <c r="F116" s="149" t="s">
        <v>1020</v>
      </c>
      <c r="G116" s="149">
        <v>33460</v>
      </c>
      <c r="H116" s="149" t="s">
        <v>148</v>
      </c>
      <c r="I116" s="153">
        <v>25850</v>
      </c>
      <c r="J116" s="149" t="s">
        <v>1021</v>
      </c>
      <c r="K116" s="149" t="s">
        <v>819</v>
      </c>
    </row>
    <row r="117" spans="1:11" x14ac:dyDescent="0.25">
      <c r="A117" s="154">
        <v>18651957</v>
      </c>
      <c r="B117" s="149">
        <v>683491865</v>
      </c>
      <c r="C117" s="149">
        <v>116</v>
      </c>
      <c r="D117" s="149" t="s">
        <v>280</v>
      </c>
      <c r="E117" s="149" t="s">
        <v>296</v>
      </c>
      <c r="F117" s="149" t="s">
        <v>297</v>
      </c>
      <c r="G117" s="149">
        <v>33460</v>
      </c>
      <c r="H117" s="149" t="s">
        <v>86</v>
      </c>
      <c r="I117" s="153">
        <v>20946</v>
      </c>
      <c r="J117" s="149" t="s">
        <v>298</v>
      </c>
      <c r="K117" s="149" t="s">
        <v>818</v>
      </c>
    </row>
    <row r="118" spans="1:11" x14ac:dyDescent="0.25">
      <c r="A118" s="154">
        <v>67892006</v>
      </c>
      <c r="B118" s="149">
        <v>123456789</v>
      </c>
      <c r="C118" s="149">
        <v>117</v>
      </c>
      <c r="D118" s="149" t="s">
        <v>1022</v>
      </c>
      <c r="E118" s="149" t="s">
        <v>1023</v>
      </c>
      <c r="F118" s="149" t="s">
        <v>1024</v>
      </c>
      <c r="G118" s="149">
        <v>33460</v>
      </c>
      <c r="H118" s="149" t="s">
        <v>86</v>
      </c>
      <c r="I118" s="153">
        <v>38735</v>
      </c>
      <c r="J118" s="149" t="s">
        <v>1025</v>
      </c>
      <c r="K118" s="149" t="s">
        <v>819</v>
      </c>
    </row>
    <row r="119" spans="1:11" x14ac:dyDescent="0.25">
      <c r="A119" s="154">
        <v>67891977</v>
      </c>
      <c r="B119" s="149">
        <v>123456789</v>
      </c>
      <c r="C119" s="149">
        <v>118</v>
      </c>
      <c r="D119" s="149" t="s">
        <v>691</v>
      </c>
      <c r="E119" s="149" t="s">
        <v>1026</v>
      </c>
      <c r="F119" s="149" t="s">
        <v>1027</v>
      </c>
      <c r="G119" s="149">
        <v>33460</v>
      </c>
      <c r="H119" s="149" t="s">
        <v>86</v>
      </c>
      <c r="I119" s="153">
        <v>28453</v>
      </c>
      <c r="J119" s="149" t="s">
        <v>1028</v>
      </c>
      <c r="K119" s="149" t="s">
        <v>819</v>
      </c>
    </row>
    <row r="120" spans="1:11" x14ac:dyDescent="0.25">
      <c r="A120" s="154">
        <v>67891971</v>
      </c>
      <c r="B120" s="149">
        <v>123456789</v>
      </c>
      <c r="C120" s="149">
        <v>119</v>
      </c>
      <c r="D120" s="149" t="s">
        <v>981</v>
      </c>
      <c r="E120" s="149" t="s">
        <v>1029</v>
      </c>
      <c r="F120" s="149" t="s">
        <v>1030</v>
      </c>
      <c r="G120" s="149">
        <v>33460</v>
      </c>
      <c r="H120" s="149" t="s">
        <v>86</v>
      </c>
      <c r="I120" s="153">
        <v>26024</v>
      </c>
      <c r="J120" s="149" t="s">
        <v>1031</v>
      </c>
      <c r="K120" s="149" t="s">
        <v>819</v>
      </c>
    </row>
    <row r="121" spans="1:11" x14ac:dyDescent="0.25">
      <c r="A121" s="154">
        <v>39561954</v>
      </c>
      <c r="B121" s="149">
        <v>608813956</v>
      </c>
      <c r="C121" s="149">
        <v>120</v>
      </c>
      <c r="D121" s="149" t="s">
        <v>299</v>
      </c>
      <c r="E121" s="149" t="s">
        <v>300</v>
      </c>
      <c r="F121" s="149" t="s">
        <v>301</v>
      </c>
      <c r="G121" s="149">
        <v>33290</v>
      </c>
      <c r="H121" s="149" t="s">
        <v>115</v>
      </c>
      <c r="I121" s="153">
        <v>20079</v>
      </c>
      <c r="J121" s="149" t="s">
        <v>302</v>
      </c>
      <c r="K121" s="149" t="s">
        <v>818</v>
      </c>
    </row>
    <row r="122" spans="1:11" x14ac:dyDescent="0.25">
      <c r="A122" s="154">
        <v>96221951</v>
      </c>
      <c r="B122" s="149">
        <v>786839622</v>
      </c>
      <c r="C122" s="149">
        <v>121</v>
      </c>
      <c r="D122" s="149" t="s">
        <v>299</v>
      </c>
      <c r="E122" s="149" t="s">
        <v>303</v>
      </c>
      <c r="F122" s="149" t="s">
        <v>304</v>
      </c>
      <c r="G122" s="149">
        <v>33460</v>
      </c>
      <c r="H122" s="149" t="s">
        <v>86</v>
      </c>
      <c r="I122" s="153">
        <v>18791</v>
      </c>
      <c r="J122" s="149" t="s">
        <v>305</v>
      </c>
      <c r="K122" s="149" t="s">
        <v>818</v>
      </c>
    </row>
    <row r="123" spans="1:11" x14ac:dyDescent="0.25">
      <c r="A123" s="154">
        <v>56691973</v>
      </c>
      <c r="B123" s="149">
        <v>668745669</v>
      </c>
      <c r="C123" s="149">
        <v>122</v>
      </c>
      <c r="D123" s="149" t="s">
        <v>306</v>
      </c>
      <c r="E123" s="149" t="s">
        <v>307</v>
      </c>
      <c r="F123" s="149" t="s">
        <v>308</v>
      </c>
      <c r="G123" s="149">
        <v>33460</v>
      </c>
      <c r="H123" s="149" t="s">
        <v>86</v>
      </c>
      <c r="I123" s="153">
        <v>26778</v>
      </c>
      <c r="J123" s="149" t="s">
        <v>309</v>
      </c>
      <c r="K123" s="149" t="s">
        <v>818</v>
      </c>
    </row>
    <row r="124" spans="1:11" x14ac:dyDescent="0.25">
      <c r="A124" s="154">
        <v>39771988</v>
      </c>
      <c r="B124" s="149">
        <v>760493977</v>
      </c>
      <c r="C124" s="149">
        <v>123</v>
      </c>
      <c r="D124" s="149" t="s">
        <v>1032</v>
      </c>
      <c r="E124" s="149" t="s">
        <v>1033</v>
      </c>
      <c r="F124" s="149" t="s">
        <v>1034</v>
      </c>
      <c r="G124" s="149">
        <v>33460</v>
      </c>
      <c r="H124" s="149" t="s">
        <v>86</v>
      </c>
      <c r="I124" s="153">
        <v>32314</v>
      </c>
      <c r="J124" s="149" t="s">
        <v>1035</v>
      </c>
      <c r="K124" s="149" t="s">
        <v>819</v>
      </c>
    </row>
    <row r="125" spans="1:11" x14ac:dyDescent="0.25">
      <c r="A125" s="154">
        <v>32321981</v>
      </c>
      <c r="B125" s="149">
        <v>614723232</v>
      </c>
      <c r="C125" s="149">
        <v>124</v>
      </c>
      <c r="D125" s="149" t="s">
        <v>310</v>
      </c>
      <c r="E125" s="149" t="s">
        <v>311</v>
      </c>
      <c r="F125" s="149" t="s">
        <v>218</v>
      </c>
      <c r="G125" s="149">
        <v>33460</v>
      </c>
      <c r="H125" s="149" t="s">
        <v>86</v>
      </c>
      <c r="I125" s="153">
        <v>29886</v>
      </c>
      <c r="J125" s="149" t="s">
        <v>312</v>
      </c>
      <c r="K125" s="149" t="s">
        <v>818</v>
      </c>
    </row>
    <row r="126" spans="1:11" x14ac:dyDescent="0.25">
      <c r="A126" s="154">
        <v>5161980</v>
      </c>
      <c r="B126" s="149">
        <v>618200516</v>
      </c>
      <c r="C126" s="149">
        <v>125</v>
      </c>
      <c r="D126" s="149" t="s">
        <v>313</v>
      </c>
      <c r="E126" s="149" t="s">
        <v>314</v>
      </c>
      <c r="F126" s="149" t="s">
        <v>315</v>
      </c>
      <c r="G126" s="149">
        <v>33460</v>
      </c>
      <c r="H126" s="149" t="s">
        <v>86</v>
      </c>
      <c r="I126" s="153">
        <v>29374</v>
      </c>
      <c r="J126" s="149" t="s">
        <v>316</v>
      </c>
      <c r="K126" s="149" t="s">
        <v>818</v>
      </c>
    </row>
    <row r="127" spans="1:11" x14ac:dyDescent="0.25">
      <c r="A127" s="154">
        <v>3141963</v>
      </c>
      <c r="B127" s="149">
        <v>620970314</v>
      </c>
      <c r="C127" s="149">
        <v>126</v>
      </c>
      <c r="D127" s="149" t="s">
        <v>317</v>
      </c>
      <c r="E127" s="149" t="s">
        <v>318</v>
      </c>
      <c r="F127" s="149" t="s">
        <v>319</v>
      </c>
      <c r="G127" s="149">
        <v>33460</v>
      </c>
      <c r="H127" s="149" t="s">
        <v>148</v>
      </c>
      <c r="I127" s="153">
        <v>23035</v>
      </c>
      <c r="J127" s="149" t="s">
        <v>1036</v>
      </c>
      <c r="K127" s="149" t="s">
        <v>819</v>
      </c>
    </row>
    <row r="128" spans="1:11" x14ac:dyDescent="0.25">
      <c r="A128" s="154">
        <v>19151987</v>
      </c>
      <c r="B128" s="149">
        <v>650141915</v>
      </c>
      <c r="C128" s="149">
        <v>127</v>
      </c>
      <c r="D128" s="149" t="s">
        <v>188</v>
      </c>
      <c r="E128" s="149" t="s">
        <v>1037</v>
      </c>
      <c r="F128" s="149" t="s">
        <v>1038</v>
      </c>
      <c r="G128" s="149">
        <v>33290</v>
      </c>
      <c r="H128" s="149" t="s">
        <v>115</v>
      </c>
      <c r="I128" s="153">
        <v>31881</v>
      </c>
      <c r="J128" s="149" t="s">
        <v>1039</v>
      </c>
      <c r="K128" s="149" t="s">
        <v>819</v>
      </c>
    </row>
    <row r="129" spans="1:11" x14ac:dyDescent="0.25">
      <c r="A129" s="154">
        <v>36721959</v>
      </c>
      <c r="B129" s="149">
        <v>643093672</v>
      </c>
      <c r="C129" s="149">
        <v>128</v>
      </c>
      <c r="D129" s="149" t="s">
        <v>320</v>
      </c>
      <c r="E129" s="149" t="s">
        <v>225</v>
      </c>
      <c r="F129" s="149" t="s">
        <v>226</v>
      </c>
      <c r="G129" s="149">
        <v>33460</v>
      </c>
      <c r="H129" s="149" t="s">
        <v>86</v>
      </c>
      <c r="I129" s="153">
        <v>21881</v>
      </c>
      <c r="J129" s="149" t="s">
        <v>321</v>
      </c>
      <c r="K129" s="149" t="s">
        <v>819</v>
      </c>
    </row>
    <row r="130" spans="1:11" x14ac:dyDescent="0.25">
      <c r="A130" s="154">
        <v>22571981</v>
      </c>
      <c r="B130" s="149">
        <v>631062257</v>
      </c>
      <c r="C130" s="149">
        <v>129</v>
      </c>
      <c r="D130" s="149" t="s">
        <v>385</v>
      </c>
      <c r="E130" s="149" t="s">
        <v>1040</v>
      </c>
      <c r="F130" s="149" t="s">
        <v>1041</v>
      </c>
      <c r="G130" s="149">
        <v>33460</v>
      </c>
      <c r="H130" s="149" t="s">
        <v>86</v>
      </c>
      <c r="I130" s="153">
        <v>29950</v>
      </c>
      <c r="J130" s="149" t="s">
        <v>1042</v>
      </c>
      <c r="K130" s="149" t="s">
        <v>819</v>
      </c>
    </row>
    <row r="131" spans="1:11" x14ac:dyDescent="0.25">
      <c r="A131" s="154">
        <v>13521982</v>
      </c>
      <c r="B131" s="149">
        <v>665301352</v>
      </c>
      <c r="C131" s="149">
        <v>130</v>
      </c>
      <c r="D131" s="149" t="s">
        <v>322</v>
      </c>
      <c r="E131" s="149" t="s">
        <v>323</v>
      </c>
      <c r="F131" s="149" t="s">
        <v>324</v>
      </c>
      <c r="G131" s="149">
        <v>33460</v>
      </c>
      <c r="H131" s="149" t="s">
        <v>148</v>
      </c>
      <c r="I131" s="153">
        <v>30195</v>
      </c>
      <c r="J131" s="149" t="s">
        <v>325</v>
      </c>
      <c r="K131" s="149" t="s">
        <v>819</v>
      </c>
    </row>
    <row r="132" spans="1:11" x14ac:dyDescent="0.25">
      <c r="A132" s="154">
        <v>57971981</v>
      </c>
      <c r="B132" s="149">
        <v>619385797</v>
      </c>
      <c r="C132" s="149">
        <v>131</v>
      </c>
      <c r="D132" s="149" t="s">
        <v>326</v>
      </c>
      <c r="E132" s="149" t="s">
        <v>327</v>
      </c>
      <c r="F132" s="149" t="s">
        <v>328</v>
      </c>
      <c r="G132" s="149">
        <v>33460</v>
      </c>
      <c r="H132" s="149" t="s">
        <v>86</v>
      </c>
      <c r="I132" s="153">
        <v>29891</v>
      </c>
      <c r="J132" s="149" t="s">
        <v>329</v>
      </c>
      <c r="K132" s="149" t="s">
        <v>818</v>
      </c>
    </row>
    <row r="133" spans="1:11" x14ac:dyDescent="0.25">
      <c r="A133" s="154">
        <v>10061960</v>
      </c>
      <c r="B133" s="149">
        <v>645811006</v>
      </c>
      <c r="C133" s="149">
        <v>132</v>
      </c>
      <c r="D133" s="149" t="s">
        <v>330</v>
      </c>
      <c r="E133" s="149" t="s">
        <v>331</v>
      </c>
      <c r="F133" s="149" t="s">
        <v>332</v>
      </c>
      <c r="G133" s="149">
        <v>33460</v>
      </c>
      <c r="H133" s="149" t="s">
        <v>86</v>
      </c>
      <c r="I133" s="153">
        <v>21992</v>
      </c>
      <c r="J133" s="149" t="s">
        <v>333</v>
      </c>
      <c r="K133" s="149" t="s">
        <v>819</v>
      </c>
    </row>
    <row r="134" spans="1:11" x14ac:dyDescent="0.25">
      <c r="A134" s="154">
        <v>62401985</v>
      </c>
      <c r="B134" s="149">
        <v>658956240</v>
      </c>
      <c r="C134" s="149">
        <v>133</v>
      </c>
      <c r="D134" s="149" t="s">
        <v>125</v>
      </c>
      <c r="E134" s="149" t="s">
        <v>334</v>
      </c>
      <c r="F134" s="149" t="s">
        <v>335</v>
      </c>
      <c r="G134" s="149">
        <v>33460</v>
      </c>
      <c r="H134" s="149" t="s">
        <v>86</v>
      </c>
      <c r="I134" s="153">
        <v>31156</v>
      </c>
      <c r="J134" s="149" t="s">
        <v>336</v>
      </c>
      <c r="K134" s="149" t="s">
        <v>818</v>
      </c>
    </row>
    <row r="135" spans="1:11" x14ac:dyDescent="0.25">
      <c r="A135" s="154">
        <v>93301993</v>
      </c>
      <c r="B135" s="149">
        <v>685899330</v>
      </c>
      <c r="C135" s="149">
        <v>134</v>
      </c>
      <c r="D135" s="149" t="s">
        <v>337</v>
      </c>
      <c r="E135" s="149" t="s">
        <v>338</v>
      </c>
      <c r="F135" s="149" t="s">
        <v>339</v>
      </c>
      <c r="G135" s="149">
        <v>33460</v>
      </c>
      <c r="H135" s="149" t="s">
        <v>107</v>
      </c>
      <c r="I135" s="153">
        <v>34107</v>
      </c>
      <c r="J135" s="149" t="s">
        <v>340</v>
      </c>
      <c r="K135" s="149" t="s">
        <v>818</v>
      </c>
    </row>
    <row r="136" spans="1:11" x14ac:dyDescent="0.25">
      <c r="A136" s="154">
        <v>45901983</v>
      </c>
      <c r="B136" s="149">
        <v>676174590</v>
      </c>
      <c r="C136" s="149">
        <v>135</v>
      </c>
      <c r="D136" s="149" t="s">
        <v>1043</v>
      </c>
      <c r="E136" s="149" t="s">
        <v>1044</v>
      </c>
      <c r="F136" s="149" t="s">
        <v>1045</v>
      </c>
      <c r="G136" s="149">
        <v>33460</v>
      </c>
      <c r="H136" s="149" t="s">
        <v>86</v>
      </c>
      <c r="I136" s="153">
        <v>30413</v>
      </c>
      <c r="J136" s="149" t="s">
        <v>1046</v>
      </c>
      <c r="K136" s="149" t="s">
        <v>819</v>
      </c>
    </row>
    <row r="137" spans="1:11" x14ac:dyDescent="0.25">
      <c r="A137" s="154">
        <v>22051982</v>
      </c>
      <c r="B137" s="149">
        <v>617902205</v>
      </c>
      <c r="C137" s="149">
        <v>136</v>
      </c>
      <c r="D137" s="149" t="s">
        <v>341</v>
      </c>
      <c r="E137" s="149" t="s">
        <v>342</v>
      </c>
      <c r="F137" s="149" t="s">
        <v>343</v>
      </c>
      <c r="G137" s="149">
        <v>33460</v>
      </c>
      <c r="H137" s="149" t="s">
        <v>86</v>
      </c>
      <c r="I137" s="153">
        <v>30154</v>
      </c>
      <c r="J137" s="149" t="s">
        <v>344</v>
      </c>
      <c r="K137" s="149" t="s">
        <v>818</v>
      </c>
    </row>
    <row r="138" spans="1:11" x14ac:dyDescent="0.25">
      <c r="A138" s="154">
        <v>34751975</v>
      </c>
      <c r="B138" s="149">
        <v>683313475</v>
      </c>
      <c r="C138" s="149">
        <v>137</v>
      </c>
      <c r="D138" s="149" t="s">
        <v>952</v>
      </c>
      <c r="E138" s="149" t="s">
        <v>906</v>
      </c>
      <c r="F138" s="149" t="s">
        <v>1047</v>
      </c>
      <c r="G138" s="149">
        <v>33460</v>
      </c>
      <c r="H138" s="149" t="s">
        <v>426</v>
      </c>
      <c r="I138" s="153">
        <v>27471</v>
      </c>
      <c r="J138" s="149" t="s">
        <v>1048</v>
      </c>
      <c r="K138" s="149" t="s">
        <v>819</v>
      </c>
    </row>
    <row r="139" spans="1:11" x14ac:dyDescent="0.25">
      <c r="A139" s="154">
        <v>14301984</v>
      </c>
      <c r="B139" s="149">
        <v>673771430</v>
      </c>
      <c r="C139" s="149">
        <v>138</v>
      </c>
      <c r="D139" s="149" t="s">
        <v>345</v>
      </c>
      <c r="E139" s="149" t="s">
        <v>346</v>
      </c>
      <c r="F139" s="149" t="s">
        <v>1049</v>
      </c>
      <c r="G139" s="149">
        <v>33320</v>
      </c>
      <c r="H139" s="149" t="s">
        <v>1050</v>
      </c>
      <c r="I139" s="153">
        <v>30902</v>
      </c>
      <c r="J139" s="149" t="s">
        <v>347</v>
      </c>
      <c r="K139" s="149" t="s">
        <v>818</v>
      </c>
    </row>
    <row r="140" spans="1:11" x14ac:dyDescent="0.25">
      <c r="A140" s="154">
        <v>2751991</v>
      </c>
      <c r="B140" s="149">
        <v>607840275</v>
      </c>
      <c r="C140" s="149">
        <v>139</v>
      </c>
      <c r="D140" s="149" t="s">
        <v>348</v>
      </c>
      <c r="E140" s="149" t="s">
        <v>349</v>
      </c>
      <c r="F140" s="149" t="s">
        <v>350</v>
      </c>
      <c r="G140" s="149">
        <v>33460</v>
      </c>
      <c r="H140" s="149" t="s">
        <v>86</v>
      </c>
      <c r="I140" s="153">
        <v>33415</v>
      </c>
      <c r="J140" s="149" t="s">
        <v>351</v>
      </c>
      <c r="K140" s="149" t="s">
        <v>818</v>
      </c>
    </row>
    <row r="141" spans="1:11" x14ac:dyDescent="0.25">
      <c r="A141" s="154">
        <v>6021989</v>
      </c>
      <c r="B141" s="149">
        <v>640210602</v>
      </c>
      <c r="C141" s="149">
        <v>140</v>
      </c>
      <c r="D141" s="149" t="s">
        <v>1051</v>
      </c>
      <c r="E141" s="149" t="s">
        <v>1052</v>
      </c>
      <c r="F141" s="149" t="s">
        <v>1053</v>
      </c>
      <c r="G141" s="149">
        <v>33460</v>
      </c>
      <c r="H141" s="149" t="s">
        <v>86</v>
      </c>
      <c r="I141" s="153">
        <v>32620</v>
      </c>
      <c r="J141" s="149" t="s">
        <v>1054</v>
      </c>
      <c r="K141" s="149" t="s">
        <v>819</v>
      </c>
    </row>
    <row r="142" spans="1:11" x14ac:dyDescent="0.25">
      <c r="A142" s="154">
        <v>99411965</v>
      </c>
      <c r="B142" s="149">
        <v>663839941</v>
      </c>
      <c r="C142" s="149">
        <v>141</v>
      </c>
      <c r="D142" s="149" t="s">
        <v>410</v>
      </c>
      <c r="E142" s="149" t="s">
        <v>1055</v>
      </c>
      <c r="F142" s="149" t="s">
        <v>1056</v>
      </c>
      <c r="G142" s="149">
        <v>33160</v>
      </c>
      <c r="H142" s="149" t="s">
        <v>176</v>
      </c>
      <c r="I142" s="153">
        <v>23918</v>
      </c>
      <c r="J142" s="149" t="s">
        <v>1057</v>
      </c>
      <c r="K142" s="149" t="s">
        <v>819</v>
      </c>
    </row>
    <row r="143" spans="1:11" x14ac:dyDescent="0.25">
      <c r="A143" s="154">
        <v>1451992</v>
      </c>
      <c r="B143" s="149">
        <v>603090145</v>
      </c>
      <c r="C143" s="149">
        <v>142</v>
      </c>
      <c r="D143" s="149" t="s">
        <v>352</v>
      </c>
      <c r="E143" s="149" t="s">
        <v>353</v>
      </c>
      <c r="F143" s="149" t="s">
        <v>354</v>
      </c>
      <c r="G143" s="149">
        <v>33460</v>
      </c>
      <c r="H143" s="149" t="s">
        <v>86</v>
      </c>
      <c r="I143" s="153">
        <v>33787</v>
      </c>
      <c r="J143" s="149" t="s">
        <v>355</v>
      </c>
      <c r="K143" s="149" t="s">
        <v>818</v>
      </c>
    </row>
    <row r="144" spans="1:11" x14ac:dyDescent="0.25">
      <c r="A144" s="154">
        <v>21231985</v>
      </c>
      <c r="B144" s="149">
        <v>645672123</v>
      </c>
      <c r="C144" s="149">
        <v>143</v>
      </c>
      <c r="D144" s="149" t="s">
        <v>356</v>
      </c>
      <c r="E144" s="149" t="s">
        <v>357</v>
      </c>
      <c r="F144" s="149" t="s">
        <v>358</v>
      </c>
      <c r="G144" s="149">
        <v>33460</v>
      </c>
      <c r="H144" s="149" t="s">
        <v>86</v>
      </c>
      <c r="I144" s="153">
        <v>31176</v>
      </c>
      <c r="J144" s="149" t="s">
        <v>359</v>
      </c>
      <c r="K144" s="149" t="s">
        <v>819</v>
      </c>
    </row>
    <row r="145" spans="1:11" x14ac:dyDescent="0.25">
      <c r="A145" s="154">
        <v>70641986</v>
      </c>
      <c r="B145" s="149">
        <v>784947064</v>
      </c>
      <c r="C145" s="149">
        <v>144</v>
      </c>
      <c r="D145" s="149" t="s">
        <v>150</v>
      </c>
      <c r="E145" s="149" t="s">
        <v>360</v>
      </c>
      <c r="F145" s="149" t="s">
        <v>361</v>
      </c>
      <c r="G145" s="149">
        <v>33460</v>
      </c>
      <c r="H145" s="149" t="s">
        <v>86</v>
      </c>
      <c r="I145" s="153">
        <v>31576</v>
      </c>
      <c r="J145" s="149" t="s">
        <v>362</v>
      </c>
      <c r="K145" s="149" t="s">
        <v>818</v>
      </c>
    </row>
    <row r="146" spans="1:11" x14ac:dyDescent="0.25">
      <c r="A146" s="154">
        <v>59172008</v>
      </c>
      <c r="B146" s="149">
        <v>637705917</v>
      </c>
      <c r="C146" s="149">
        <v>145</v>
      </c>
      <c r="D146" s="149" t="s">
        <v>337</v>
      </c>
      <c r="E146" s="149" t="s">
        <v>1058</v>
      </c>
      <c r="F146" s="149" t="s">
        <v>361</v>
      </c>
      <c r="G146" s="149">
        <v>33460</v>
      </c>
      <c r="H146" s="149" t="s">
        <v>86</v>
      </c>
      <c r="I146" s="153">
        <v>39611</v>
      </c>
      <c r="J146" s="149" t="s">
        <v>1059</v>
      </c>
      <c r="K146" s="149" t="s">
        <v>819</v>
      </c>
    </row>
    <row r="147" spans="1:11" x14ac:dyDescent="0.25">
      <c r="A147" s="154">
        <v>40321981</v>
      </c>
      <c r="B147" s="149">
        <v>658114032</v>
      </c>
      <c r="C147" s="149">
        <v>146</v>
      </c>
      <c r="D147" s="149" t="s">
        <v>363</v>
      </c>
      <c r="E147" s="149" t="s">
        <v>364</v>
      </c>
      <c r="F147" s="149" t="s">
        <v>365</v>
      </c>
      <c r="G147" s="149">
        <v>33290</v>
      </c>
      <c r="H147" s="149" t="s">
        <v>115</v>
      </c>
      <c r="I147" s="153">
        <v>29889</v>
      </c>
      <c r="J147" s="149" t="s">
        <v>366</v>
      </c>
      <c r="K147" s="149" t="s">
        <v>819</v>
      </c>
    </row>
    <row r="148" spans="1:11" x14ac:dyDescent="0.25">
      <c r="A148" s="154">
        <v>86131965</v>
      </c>
      <c r="B148" s="149">
        <v>663278613</v>
      </c>
      <c r="C148" s="149">
        <v>147</v>
      </c>
      <c r="D148" s="149" t="s">
        <v>410</v>
      </c>
      <c r="E148" s="149" t="s">
        <v>1060</v>
      </c>
      <c r="F148" s="149" t="s">
        <v>1061</v>
      </c>
      <c r="G148" s="149">
        <v>33460</v>
      </c>
      <c r="H148" s="149" t="s">
        <v>86</v>
      </c>
      <c r="I148" s="153">
        <v>23884</v>
      </c>
      <c r="J148" s="149" t="s">
        <v>1062</v>
      </c>
      <c r="K148" s="149" t="s">
        <v>819</v>
      </c>
    </row>
    <row r="149" spans="1:11" x14ac:dyDescent="0.25">
      <c r="A149" s="154">
        <v>48951963</v>
      </c>
      <c r="B149" s="149">
        <v>659374895</v>
      </c>
      <c r="C149" s="149">
        <v>148</v>
      </c>
      <c r="D149" s="149" t="s">
        <v>174</v>
      </c>
      <c r="E149" s="149" t="s">
        <v>1063</v>
      </c>
      <c r="F149" s="149" t="s">
        <v>1064</v>
      </c>
      <c r="G149" s="149">
        <v>33460</v>
      </c>
      <c r="H149" s="149" t="s">
        <v>86</v>
      </c>
      <c r="I149" s="153">
        <v>23260</v>
      </c>
      <c r="J149" s="149" t="s">
        <v>1065</v>
      </c>
      <c r="K149" s="149" t="s">
        <v>819</v>
      </c>
    </row>
    <row r="150" spans="1:11" x14ac:dyDescent="0.25">
      <c r="A150" s="154">
        <v>20411957</v>
      </c>
      <c r="B150" s="149">
        <v>631922041</v>
      </c>
      <c r="C150" s="149">
        <v>149</v>
      </c>
      <c r="D150" s="149" t="s">
        <v>367</v>
      </c>
      <c r="E150" s="149" t="s">
        <v>368</v>
      </c>
      <c r="F150" s="149" t="s">
        <v>369</v>
      </c>
      <c r="G150" s="149">
        <v>33460</v>
      </c>
      <c r="H150" s="149" t="s">
        <v>86</v>
      </c>
      <c r="I150" s="153">
        <v>20938</v>
      </c>
      <c r="J150" s="149" t="s">
        <v>370</v>
      </c>
      <c r="K150" s="149" t="s">
        <v>818</v>
      </c>
    </row>
    <row r="151" spans="1:11" x14ac:dyDescent="0.25">
      <c r="A151" s="154">
        <v>8521995</v>
      </c>
      <c r="B151" s="149">
        <v>676950852</v>
      </c>
      <c r="C151" s="149">
        <v>150</v>
      </c>
      <c r="D151" s="149" t="s">
        <v>1066</v>
      </c>
      <c r="E151" s="149" t="s">
        <v>1067</v>
      </c>
      <c r="F151" s="149" t="s">
        <v>1068</v>
      </c>
      <c r="G151" s="149">
        <v>33460</v>
      </c>
      <c r="H151" s="149" t="s">
        <v>86</v>
      </c>
      <c r="I151" s="153">
        <v>34803</v>
      </c>
      <c r="J151" s="149" t="s">
        <v>1069</v>
      </c>
      <c r="K151" s="149" t="s">
        <v>819</v>
      </c>
    </row>
    <row r="152" spans="1:11" x14ac:dyDescent="0.25">
      <c r="A152" s="154">
        <v>70641977</v>
      </c>
      <c r="B152" s="149">
        <v>608567064</v>
      </c>
      <c r="C152" s="149">
        <v>151</v>
      </c>
      <c r="D152" s="149" t="s">
        <v>88</v>
      </c>
      <c r="E152" s="149" t="s">
        <v>1070</v>
      </c>
      <c r="F152" s="149" t="s">
        <v>1071</v>
      </c>
      <c r="G152" s="149">
        <v>33290</v>
      </c>
      <c r="H152" s="149" t="s">
        <v>115</v>
      </c>
      <c r="I152" s="153">
        <v>28367</v>
      </c>
      <c r="J152" s="149" t="s">
        <v>1072</v>
      </c>
      <c r="K152" s="149" t="s">
        <v>819</v>
      </c>
    </row>
    <row r="153" spans="1:11" x14ac:dyDescent="0.25">
      <c r="A153" s="154">
        <v>50981995</v>
      </c>
      <c r="B153" s="149">
        <v>662895098</v>
      </c>
      <c r="C153" s="149">
        <v>152</v>
      </c>
      <c r="D153" s="149" t="s">
        <v>1073</v>
      </c>
      <c r="E153" s="149" t="s">
        <v>1074</v>
      </c>
      <c r="F153" s="149" t="s">
        <v>1075</v>
      </c>
      <c r="G153" s="149">
        <v>33480</v>
      </c>
      <c r="H153" s="149" t="s">
        <v>1076</v>
      </c>
      <c r="I153" s="153">
        <v>34780</v>
      </c>
      <c r="J153" s="149" t="s">
        <v>1077</v>
      </c>
      <c r="K153" s="149" t="s">
        <v>819</v>
      </c>
    </row>
    <row r="154" spans="1:11" x14ac:dyDescent="0.25">
      <c r="A154" s="154">
        <v>23141998</v>
      </c>
      <c r="B154" s="149">
        <v>629342314</v>
      </c>
      <c r="C154" s="149">
        <v>153</v>
      </c>
      <c r="D154" s="149" t="s">
        <v>248</v>
      </c>
      <c r="E154" s="149" t="s">
        <v>371</v>
      </c>
      <c r="F154" s="149" t="s">
        <v>372</v>
      </c>
      <c r="G154" s="149">
        <v>33460</v>
      </c>
      <c r="H154" s="149" t="s">
        <v>86</v>
      </c>
      <c r="I154" s="153">
        <v>35909</v>
      </c>
      <c r="J154" s="149" t="s">
        <v>373</v>
      </c>
      <c r="K154" s="149" t="s">
        <v>819</v>
      </c>
    </row>
    <row r="155" spans="1:11" x14ac:dyDescent="0.25">
      <c r="A155" s="154">
        <v>18061991</v>
      </c>
      <c r="B155" s="149">
        <v>787501806</v>
      </c>
      <c r="C155" s="149">
        <v>154</v>
      </c>
      <c r="D155" s="149" t="s">
        <v>374</v>
      </c>
      <c r="E155" s="149" t="s">
        <v>375</v>
      </c>
      <c r="F155" s="149" t="s">
        <v>376</v>
      </c>
      <c r="G155" s="149">
        <v>33290</v>
      </c>
      <c r="H155" s="149" t="s">
        <v>115</v>
      </c>
      <c r="I155" s="153">
        <v>33538</v>
      </c>
      <c r="J155" s="149" t="s">
        <v>377</v>
      </c>
      <c r="K155" s="149" t="s">
        <v>819</v>
      </c>
    </row>
    <row r="156" spans="1:11" x14ac:dyDescent="0.25">
      <c r="A156" s="154">
        <v>73091969</v>
      </c>
      <c r="B156" s="149">
        <v>682207309</v>
      </c>
      <c r="C156" s="149">
        <v>155</v>
      </c>
      <c r="D156" s="149" t="s">
        <v>178</v>
      </c>
      <c r="E156" s="149" t="s">
        <v>378</v>
      </c>
      <c r="F156" s="149" t="s">
        <v>379</v>
      </c>
      <c r="G156" s="149">
        <v>33460</v>
      </c>
      <c r="H156" s="149" t="s">
        <v>86</v>
      </c>
      <c r="I156" s="153">
        <v>25514</v>
      </c>
      <c r="J156" s="149" t="s">
        <v>380</v>
      </c>
      <c r="K156" s="149" t="s">
        <v>818</v>
      </c>
    </row>
    <row r="157" spans="1:11" x14ac:dyDescent="0.25">
      <c r="A157" s="154">
        <v>72501992</v>
      </c>
      <c r="B157" s="149">
        <v>678577250</v>
      </c>
      <c r="C157" s="149">
        <v>156</v>
      </c>
      <c r="D157" s="149" t="s">
        <v>381</v>
      </c>
      <c r="E157" s="149" t="s">
        <v>382</v>
      </c>
      <c r="F157" s="149" t="s">
        <v>383</v>
      </c>
      <c r="G157" s="149">
        <v>33290</v>
      </c>
      <c r="H157" s="149" t="s">
        <v>115</v>
      </c>
      <c r="I157" s="153">
        <v>33726</v>
      </c>
      <c r="J157" s="149" t="s">
        <v>384</v>
      </c>
      <c r="K157" s="149" t="s">
        <v>819</v>
      </c>
    </row>
    <row r="158" spans="1:11" x14ac:dyDescent="0.25">
      <c r="A158" s="154">
        <v>3271990</v>
      </c>
      <c r="B158" s="149">
        <v>668910327</v>
      </c>
      <c r="C158" s="149">
        <v>157</v>
      </c>
      <c r="D158" s="149" t="s">
        <v>1078</v>
      </c>
      <c r="E158" s="149" t="s">
        <v>1079</v>
      </c>
      <c r="F158" s="149" t="s">
        <v>1080</v>
      </c>
      <c r="G158" s="149">
        <v>33460</v>
      </c>
      <c r="H158" s="149" t="s">
        <v>86</v>
      </c>
      <c r="I158" s="153">
        <v>32893</v>
      </c>
      <c r="J158" s="149" t="s">
        <v>1081</v>
      </c>
      <c r="K158" s="149" t="s">
        <v>819</v>
      </c>
    </row>
    <row r="159" spans="1:11" x14ac:dyDescent="0.25">
      <c r="A159" s="154">
        <v>57101993</v>
      </c>
      <c r="B159" s="149">
        <v>642615710</v>
      </c>
      <c r="C159" s="149">
        <v>158</v>
      </c>
      <c r="D159" s="149" t="s">
        <v>352</v>
      </c>
      <c r="E159" s="149" t="s">
        <v>342</v>
      </c>
      <c r="F159" s="149" t="s">
        <v>1082</v>
      </c>
      <c r="G159" s="149">
        <v>33460</v>
      </c>
      <c r="H159" s="149" t="s">
        <v>107</v>
      </c>
      <c r="I159" s="153">
        <v>34059</v>
      </c>
      <c r="J159" s="149" t="s">
        <v>1083</v>
      </c>
      <c r="K159" s="149" t="s">
        <v>819</v>
      </c>
    </row>
    <row r="160" spans="1:11" x14ac:dyDescent="0.25">
      <c r="A160" s="154">
        <v>45941987</v>
      </c>
      <c r="B160" s="149">
        <v>608814594</v>
      </c>
      <c r="C160" s="149">
        <v>159</v>
      </c>
      <c r="D160" s="149" t="s">
        <v>158</v>
      </c>
      <c r="E160" s="149" t="s">
        <v>1084</v>
      </c>
      <c r="F160" s="149" t="s">
        <v>1085</v>
      </c>
      <c r="G160" s="149">
        <v>33460</v>
      </c>
      <c r="H160" s="149" t="s">
        <v>229</v>
      </c>
      <c r="I160" s="153">
        <v>31792</v>
      </c>
      <c r="J160" s="149" t="s">
        <v>1086</v>
      </c>
      <c r="K160" s="149" t="s">
        <v>819</v>
      </c>
    </row>
    <row r="161" spans="1:11" x14ac:dyDescent="0.25">
      <c r="A161" s="154">
        <v>89771986</v>
      </c>
      <c r="B161" s="149">
        <v>629568977</v>
      </c>
      <c r="C161" s="149">
        <v>160</v>
      </c>
      <c r="D161" s="149" t="s">
        <v>1087</v>
      </c>
      <c r="E161" s="149" t="s">
        <v>1088</v>
      </c>
      <c r="F161" s="149" t="s">
        <v>1089</v>
      </c>
      <c r="G161" s="149">
        <v>33290</v>
      </c>
      <c r="H161" s="149" t="s">
        <v>210</v>
      </c>
      <c r="I161" s="153">
        <v>31534</v>
      </c>
      <c r="J161" s="149" t="s">
        <v>1090</v>
      </c>
      <c r="K161" s="149" t="s">
        <v>819</v>
      </c>
    </row>
    <row r="162" spans="1:11" x14ac:dyDescent="0.25">
      <c r="A162" s="154">
        <v>10591967</v>
      </c>
      <c r="B162" s="149">
        <v>780051059</v>
      </c>
      <c r="C162" s="149">
        <v>161</v>
      </c>
      <c r="D162" s="149" t="s">
        <v>385</v>
      </c>
      <c r="E162" s="149" t="s">
        <v>386</v>
      </c>
      <c r="F162" s="149" t="s">
        <v>387</v>
      </c>
      <c r="G162" s="149">
        <v>33460</v>
      </c>
      <c r="H162" s="149" t="s">
        <v>86</v>
      </c>
      <c r="I162" s="153">
        <v>24752</v>
      </c>
      <c r="J162" s="149" t="s">
        <v>388</v>
      </c>
      <c r="K162" s="149" t="s">
        <v>818</v>
      </c>
    </row>
    <row r="163" spans="1:11" x14ac:dyDescent="0.25">
      <c r="A163" s="154">
        <v>24301990</v>
      </c>
      <c r="B163" s="149">
        <v>680432430</v>
      </c>
      <c r="C163" s="149">
        <v>162</v>
      </c>
      <c r="D163" s="149" t="s">
        <v>1091</v>
      </c>
      <c r="E163" s="149" t="s">
        <v>1092</v>
      </c>
      <c r="F163" s="149" t="s">
        <v>1093</v>
      </c>
      <c r="G163" s="149">
        <v>33290</v>
      </c>
      <c r="H163" s="149" t="s">
        <v>115</v>
      </c>
      <c r="I163" s="153">
        <v>32918</v>
      </c>
      <c r="J163" s="149" t="s">
        <v>1094</v>
      </c>
      <c r="K163" s="149" t="s">
        <v>819</v>
      </c>
    </row>
    <row r="164" spans="1:11" x14ac:dyDescent="0.25">
      <c r="A164" s="154">
        <v>8391990</v>
      </c>
      <c r="B164" s="149">
        <v>777830839</v>
      </c>
      <c r="C164" s="149">
        <v>163</v>
      </c>
      <c r="D164" s="149" t="s">
        <v>389</v>
      </c>
      <c r="E164" s="149" t="s">
        <v>390</v>
      </c>
      <c r="F164" s="149" t="s">
        <v>391</v>
      </c>
      <c r="G164" s="149">
        <v>33460</v>
      </c>
      <c r="H164" s="149" t="s">
        <v>86</v>
      </c>
      <c r="I164" s="153">
        <v>33140</v>
      </c>
      <c r="J164" s="149" t="s">
        <v>392</v>
      </c>
      <c r="K164" s="149" t="s">
        <v>819</v>
      </c>
    </row>
    <row r="165" spans="1:11" x14ac:dyDescent="0.25">
      <c r="A165" s="154">
        <v>15991987</v>
      </c>
      <c r="B165" s="149">
        <v>689771599</v>
      </c>
      <c r="C165" s="149">
        <v>164</v>
      </c>
      <c r="D165" s="149" t="s">
        <v>393</v>
      </c>
      <c r="E165" s="149" t="s">
        <v>394</v>
      </c>
      <c r="F165" s="149" t="s">
        <v>395</v>
      </c>
      <c r="G165" s="149">
        <v>33460</v>
      </c>
      <c r="H165" s="149" t="s">
        <v>86</v>
      </c>
      <c r="I165" s="153">
        <v>32036</v>
      </c>
      <c r="J165" s="149" t="s">
        <v>396</v>
      </c>
      <c r="K165" s="149" t="s">
        <v>818</v>
      </c>
    </row>
    <row r="166" spans="1:11" x14ac:dyDescent="0.25">
      <c r="A166" s="154">
        <v>1431985</v>
      </c>
      <c r="B166" s="149">
        <v>754820143</v>
      </c>
      <c r="C166" s="149">
        <v>165</v>
      </c>
      <c r="D166" s="149" t="s">
        <v>1095</v>
      </c>
      <c r="E166" s="149" t="s">
        <v>1096</v>
      </c>
      <c r="F166" s="149" t="s">
        <v>1097</v>
      </c>
      <c r="G166" s="149">
        <v>33460</v>
      </c>
      <c r="H166" s="149" t="s">
        <v>86</v>
      </c>
      <c r="I166" s="153">
        <v>31102</v>
      </c>
      <c r="J166" s="149" t="s">
        <v>1098</v>
      </c>
      <c r="K166" s="149" t="s">
        <v>819</v>
      </c>
    </row>
    <row r="167" spans="1:11" x14ac:dyDescent="0.25">
      <c r="A167" s="154">
        <v>39901970</v>
      </c>
      <c r="B167" s="149">
        <v>683353990</v>
      </c>
      <c r="C167" s="149">
        <v>166</v>
      </c>
      <c r="D167" s="149" t="s">
        <v>178</v>
      </c>
      <c r="E167" s="149" t="s">
        <v>397</v>
      </c>
      <c r="F167" s="149" t="s">
        <v>398</v>
      </c>
      <c r="G167" s="149">
        <v>33460</v>
      </c>
      <c r="H167" s="149" t="s">
        <v>86</v>
      </c>
      <c r="I167" s="153">
        <v>25592</v>
      </c>
      <c r="J167" s="149" t="s">
        <v>399</v>
      </c>
      <c r="K167" s="149" t="s">
        <v>818</v>
      </c>
    </row>
    <row r="168" spans="1:11" x14ac:dyDescent="0.25">
      <c r="A168" s="154">
        <v>111993</v>
      </c>
      <c r="B168" s="149">
        <v>638130011</v>
      </c>
      <c r="C168" s="149">
        <v>167</v>
      </c>
      <c r="D168" s="149" t="s">
        <v>310</v>
      </c>
      <c r="E168" s="149" t="s">
        <v>400</v>
      </c>
      <c r="F168" s="149" t="s">
        <v>401</v>
      </c>
      <c r="G168" s="149">
        <v>33460</v>
      </c>
      <c r="H168" s="149" t="s">
        <v>86</v>
      </c>
      <c r="I168" s="153">
        <v>34145</v>
      </c>
      <c r="J168" s="149" t="s">
        <v>402</v>
      </c>
      <c r="K168" s="149" t="s">
        <v>819</v>
      </c>
    </row>
    <row r="169" spans="1:11" x14ac:dyDescent="0.25">
      <c r="A169" s="154">
        <v>88601987</v>
      </c>
      <c r="B169" s="149">
        <v>647588860</v>
      </c>
      <c r="C169" s="149">
        <v>168</v>
      </c>
      <c r="D169" s="149" t="s">
        <v>403</v>
      </c>
      <c r="E169" s="149" t="s">
        <v>404</v>
      </c>
      <c r="F169" s="149" t="s">
        <v>405</v>
      </c>
      <c r="G169" s="149">
        <v>33460</v>
      </c>
      <c r="H169" s="149" t="s">
        <v>86</v>
      </c>
      <c r="I169" s="153">
        <v>31888</v>
      </c>
      <c r="J169" s="149" t="s">
        <v>406</v>
      </c>
      <c r="K169" s="149" t="s">
        <v>819</v>
      </c>
    </row>
    <row r="170" spans="1:11" x14ac:dyDescent="0.25">
      <c r="A170" s="154">
        <v>80751981</v>
      </c>
      <c r="B170" s="149">
        <v>679188075</v>
      </c>
      <c r="C170" s="149">
        <v>169</v>
      </c>
      <c r="D170" s="149" t="s">
        <v>1099</v>
      </c>
      <c r="E170" s="149" t="s">
        <v>1100</v>
      </c>
      <c r="F170" s="149" t="s">
        <v>1101</v>
      </c>
      <c r="G170" s="149">
        <v>33460</v>
      </c>
      <c r="H170" s="149" t="s">
        <v>86</v>
      </c>
      <c r="I170" s="153">
        <v>29686</v>
      </c>
      <c r="J170" s="149" t="s">
        <v>1102</v>
      </c>
      <c r="K170" s="149" t="s">
        <v>819</v>
      </c>
    </row>
    <row r="171" spans="1:11" x14ac:dyDescent="0.25">
      <c r="A171" s="154">
        <v>29951984</v>
      </c>
      <c r="B171" s="149">
        <v>637362995</v>
      </c>
      <c r="C171" s="149">
        <v>170</v>
      </c>
      <c r="D171" s="149" t="s">
        <v>393</v>
      </c>
      <c r="E171" s="149" t="s">
        <v>407</v>
      </c>
      <c r="F171" s="149" t="s">
        <v>408</v>
      </c>
      <c r="G171" s="149">
        <v>33460</v>
      </c>
      <c r="H171" s="149" t="s">
        <v>86</v>
      </c>
      <c r="I171" s="153">
        <v>30834</v>
      </c>
      <c r="J171" s="149" t="s">
        <v>409</v>
      </c>
      <c r="K171" s="149" t="s">
        <v>819</v>
      </c>
    </row>
    <row r="172" spans="1:11" x14ac:dyDescent="0.25">
      <c r="A172" s="154">
        <v>19711981</v>
      </c>
      <c r="B172" s="149">
        <v>679981971</v>
      </c>
      <c r="C172" s="149">
        <v>171</v>
      </c>
      <c r="D172" s="149" t="s">
        <v>1066</v>
      </c>
      <c r="E172" s="149" t="s">
        <v>1103</v>
      </c>
      <c r="F172" s="149" t="s">
        <v>1104</v>
      </c>
      <c r="G172" s="149">
        <v>33290</v>
      </c>
      <c r="H172" s="149" t="s">
        <v>115</v>
      </c>
      <c r="I172" s="153">
        <v>29798</v>
      </c>
      <c r="J172" s="149" t="s">
        <v>1105</v>
      </c>
      <c r="K172" s="149" t="s">
        <v>819</v>
      </c>
    </row>
    <row r="173" spans="1:11" x14ac:dyDescent="0.25">
      <c r="A173" s="154">
        <v>5111994</v>
      </c>
      <c r="B173" s="149">
        <v>664580511</v>
      </c>
      <c r="C173" s="149">
        <v>172</v>
      </c>
      <c r="D173" s="149" t="s">
        <v>100</v>
      </c>
      <c r="E173" s="149" t="s">
        <v>307</v>
      </c>
      <c r="F173" s="149" t="s">
        <v>1106</v>
      </c>
      <c r="G173" s="149">
        <v>33460</v>
      </c>
      <c r="H173" s="149" t="s">
        <v>86</v>
      </c>
      <c r="I173" s="153">
        <v>34512</v>
      </c>
      <c r="J173" s="149" t="s">
        <v>1107</v>
      </c>
      <c r="K173" s="149" t="s">
        <v>818</v>
      </c>
    </row>
    <row r="174" spans="1:11" x14ac:dyDescent="0.25">
      <c r="A174" s="154">
        <v>15821984</v>
      </c>
      <c r="B174" s="149">
        <v>627261582</v>
      </c>
      <c r="C174" s="149">
        <v>173</v>
      </c>
      <c r="D174" s="149" t="s">
        <v>1108</v>
      </c>
      <c r="E174" s="149" t="s">
        <v>1109</v>
      </c>
      <c r="F174" s="149" t="s">
        <v>1110</v>
      </c>
      <c r="G174" s="149">
        <v>33290</v>
      </c>
      <c r="H174" s="149" t="s">
        <v>115</v>
      </c>
      <c r="I174" s="153">
        <v>30879</v>
      </c>
      <c r="J174" s="149" t="s">
        <v>1111</v>
      </c>
      <c r="K174" s="149" t="s">
        <v>819</v>
      </c>
    </row>
    <row r="175" spans="1:11" x14ac:dyDescent="0.25">
      <c r="A175" s="154">
        <v>54451996</v>
      </c>
      <c r="B175" s="149">
        <v>771285445</v>
      </c>
      <c r="C175" s="149">
        <v>174</v>
      </c>
      <c r="D175" s="149" t="s">
        <v>1112</v>
      </c>
      <c r="E175" s="149" t="s">
        <v>1113</v>
      </c>
      <c r="F175" s="149" t="s">
        <v>1114</v>
      </c>
      <c r="G175" s="149">
        <v>33460</v>
      </c>
      <c r="H175" s="149" t="s">
        <v>86</v>
      </c>
      <c r="I175" s="153">
        <v>35096</v>
      </c>
      <c r="J175" s="149" t="s">
        <v>1115</v>
      </c>
      <c r="K175" s="149" t="s">
        <v>819</v>
      </c>
    </row>
    <row r="176" spans="1:11" x14ac:dyDescent="0.25">
      <c r="A176" s="154">
        <v>14021970</v>
      </c>
      <c r="B176" s="149">
        <v>662701402</v>
      </c>
      <c r="C176" s="149">
        <v>175</v>
      </c>
      <c r="D176" s="149" t="s">
        <v>410</v>
      </c>
      <c r="E176" s="149" t="s">
        <v>411</v>
      </c>
      <c r="F176" s="149" t="s">
        <v>412</v>
      </c>
      <c r="G176" s="149">
        <v>33460</v>
      </c>
      <c r="H176" s="149" t="s">
        <v>86</v>
      </c>
      <c r="I176" s="153">
        <v>25640</v>
      </c>
      <c r="J176" s="149" t="s">
        <v>413</v>
      </c>
      <c r="K176" s="149" t="s">
        <v>819</v>
      </c>
    </row>
    <row r="177" spans="1:11" x14ac:dyDescent="0.25">
      <c r="A177" s="154">
        <v>32861994</v>
      </c>
      <c r="B177" s="149">
        <v>682033286</v>
      </c>
      <c r="C177" s="149">
        <v>176</v>
      </c>
      <c r="D177" s="149" t="s">
        <v>414</v>
      </c>
      <c r="E177" s="149" t="s">
        <v>415</v>
      </c>
      <c r="F177" s="149" t="s">
        <v>416</v>
      </c>
      <c r="G177" s="149">
        <v>33460</v>
      </c>
      <c r="H177" s="149" t="s">
        <v>86</v>
      </c>
      <c r="I177" s="153">
        <v>34537</v>
      </c>
      <c r="J177" s="149" t="s">
        <v>417</v>
      </c>
      <c r="K177" s="149" t="s">
        <v>818</v>
      </c>
    </row>
    <row r="178" spans="1:11" x14ac:dyDescent="0.25">
      <c r="A178" s="154">
        <v>90971985</v>
      </c>
      <c r="B178" s="149">
        <v>674439097</v>
      </c>
      <c r="C178" s="149">
        <v>177</v>
      </c>
      <c r="D178" s="149" t="s">
        <v>418</v>
      </c>
      <c r="E178" s="149" t="s">
        <v>1116</v>
      </c>
      <c r="F178" s="149" t="s">
        <v>419</v>
      </c>
      <c r="G178" s="149">
        <v>33460</v>
      </c>
      <c r="H178" s="149" t="s">
        <v>86</v>
      </c>
      <c r="I178" s="153">
        <v>31137</v>
      </c>
      <c r="J178" s="149" t="s">
        <v>420</v>
      </c>
      <c r="K178" s="149" t="s">
        <v>818</v>
      </c>
    </row>
    <row r="179" spans="1:11" x14ac:dyDescent="0.25">
      <c r="A179" s="154">
        <v>88731986</v>
      </c>
      <c r="B179" s="149">
        <v>672038873</v>
      </c>
      <c r="C179" s="149">
        <v>178</v>
      </c>
      <c r="D179" s="149" t="s">
        <v>125</v>
      </c>
      <c r="E179" s="149" t="s">
        <v>421</v>
      </c>
      <c r="F179" s="149" t="s">
        <v>422</v>
      </c>
      <c r="G179" s="149">
        <v>33460</v>
      </c>
      <c r="H179" s="149" t="s">
        <v>107</v>
      </c>
      <c r="I179" s="153">
        <v>31771</v>
      </c>
      <c r="J179" s="149" t="s">
        <v>423</v>
      </c>
      <c r="K179" s="149" t="s">
        <v>818</v>
      </c>
    </row>
    <row r="180" spans="1:11" x14ac:dyDescent="0.25">
      <c r="A180" s="154">
        <v>15441985</v>
      </c>
      <c r="B180" s="149">
        <v>618361544</v>
      </c>
      <c r="C180" s="149">
        <v>179</v>
      </c>
      <c r="D180" s="149" t="s">
        <v>834</v>
      </c>
      <c r="E180" s="149" t="s">
        <v>1117</v>
      </c>
      <c r="F180" s="149" t="s">
        <v>1118</v>
      </c>
      <c r="G180" s="149">
        <v>33460</v>
      </c>
      <c r="H180" s="149" t="s">
        <v>229</v>
      </c>
      <c r="I180" s="153">
        <v>31317</v>
      </c>
      <c r="J180" s="149" t="s">
        <v>1119</v>
      </c>
      <c r="K180" s="149" t="s">
        <v>819</v>
      </c>
    </row>
    <row r="181" spans="1:11" x14ac:dyDescent="0.25">
      <c r="A181" s="154">
        <v>98141980</v>
      </c>
      <c r="B181" s="149">
        <v>621059814</v>
      </c>
      <c r="C181" s="149">
        <v>180</v>
      </c>
      <c r="D181" s="149" t="s">
        <v>385</v>
      </c>
      <c r="E181" s="149" t="s">
        <v>424</v>
      </c>
      <c r="F181" s="149" t="s">
        <v>425</v>
      </c>
      <c r="G181" s="149">
        <v>33460</v>
      </c>
      <c r="H181" s="149" t="s">
        <v>426</v>
      </c>
      <c r="I181" s="153">
        <v>29273</v>
      </c>
      <c r="J181" s="149" t="s">
        <v>427</v>
      </c>
      <c r="K181" s="149" t="s">
        <v>818</v>
      </c>
    </row>
    <row r="182" spans="1:11" x14ac:dyDescent="0.25">
      <c r="A182" s="154">
        <v>22001989</v>
      </c>
      <c r="B182" s="149">
        <v>627402200</v>
      </c>
      <c r="C182" s="149">
        <v>181</v>
      </c>
      <c r="D182" s="149" t="s">
        <v>158</v>
      </c>
      <c r="E182" s="149" t="s">
        <v>428</v>
      </c>
      <c r="F182" s="149" t="s">
        <v>429</v>
      </c>
      <c r="G182" s="149">
        <v>33460</v>
      </c>
      <c r="H182" s="149" t="s">
        <v>86</v>
      </c>
      <c r="I182" s="153">
        <v>32644</v>
      </c>
      <c r="J182" s="149" t="s">
        <v>430</v>
      </c>
      <c r="K182" s="149" t="s">
        <v>819</v>
      </c>
    </row>
    <row r="183" spans="1:11" x14ac:dyDescent="0.25">
      <c r="A183" s="154">
        <v>15331977</v>
      </c>
      <c r="B183" s="149">
        <v>647881533</v>
      </c>
      <c r="C183" s="149">
        <v>182</v>
      </c>
      <c r="D183" s="149" t="s">
        <v>431</v>
      </c>
      <c r="E183" s="149" t="s">
        <v>432</v>
      </c>
      <c r="F183" s="149" t="s">
        <v>433</v>
      </c>
      <c r="G183" s="149">
        <v>33460</v>
      </c>
      <c r="H183" s="149" t="s">
        <v>86</v>
      </c>
      <c r="I183" s="153">
        <v>28217</v>
      </c>
      <c r="J183" s="149" t="s">
        <v>434</v>
      </c>
      <c r="K183" s="149" t="s">
        <v>818</v>
      </c>
    </row>
    <row r="184" spans="1:11" x14ac:dyDescent="0.25">
      <c r="A184" s="154">
        <v>31412008</v>
      </c>
      <c r="B184" s="149">
        <v>610013141</v>
      </c>
      <c r="C184" s="149">
        <v>183</v>
      </c>
      <c r="D184" s="149" t="s">
        <v>145</v>
      </c>
      <c r="E184" s="149" t="s">
        <v>436</v>
      </c>
      <c r="F184" s="149" t="s">
        <v>194</v>
      </c>
      <c r="G184" s="149">
        <v>33460</v>
      </c>
      <c r="H184" s="149" t="s">
        <v>86</v>
      </c>
      <c r="I184" s="153">
        <v>39490</v>
      </c>
      <c r="J184" s="149" t="s">
        <v>437</v>
      </c>
      <c r="K184" s="149" t="s">
        <v>819</v>
      </c>
    </row>
    <row r="185" spans="1:11" x14ac:dyDescent="0.25">
      <c r="A185" s="154">
        <v>31411969</v>
      </c>
      <c r="B185" s="149">
        <v>610013141</v>
      </c>
      <c r="C185" s="149">
        <v>184</v>
      </c>
      <c r="D185" s="149" t="s">
        <v>435</v>
      </c>
      <c r="E185" s="149" t="s">
        <v>436</v>
      </c>
      <c r="F185" s="149" t="s">
        <v>194</v>
      </c>
      <c r="G185" s="149">
        <v>33460</v>
      </c>
      <c r="H185" s="149" t="s">
        <v>86</v>
      </c>
      <c r="I185" s="153">
        <v>25340</v>
      </c>
      <c r="J185" s="149" t="s">
        <v>437</v>
      </c>
      <c r="K185" s="149" t="s">
        <v>818</v>
      </c>
    </row>
    <row r="186" spans="1:11" x14ac:dyDescent="0.25">
      <c r="A186" s="154">
        <v>87641982</v>
      </c>
      <c r="B186" s="149">
        <v>622228764</v>
      </c>
      <c r="C186" s="149">
        <v>185</v>
      </c>
      <c r="D186" s="149" t="s">
        <v>438</v>
      </c>
      <c r="E186" s="149" t="s">
        <v>439</v>
      </c>
      <c r="F186" s="149" t="s">
        <v>440</v>
      </c>
      <c r="G186" s="149">
        <v>33460</v>
      </c>
      <c r="H186" s="149" t="s">
        <v>86</v>
      </c>
      <c r="I186" s="153">
        <v>30167</v>
      </c>
      <c r="J186" s="149" t="s">
        <v>441</v>
      </c>
      <c r="K186" s="149" t="s">
        <v>818</v>
      </c>
    </row>
    <row r="187" spans="1:11" x14ac:dyDescent="0.25">
      <c r="A187" s="154">
        <v>19301989</v>
      </c>
      <c r="B187" s="149">
        <v>673861930</v>
      </c>
      <c r="C187" s="149">
        <v>186</v>
      </c>
      <c r="D187" s="149" t="s">
        <v>1120</v>
      </c>
      <c r="E187" s="149" t="s">
        <v>1121</v>
      </c>
      <c r="F187" s="149" t="s">
        <v>1122</v>
      </c>
      <c r="G187" s="149">
        <v>33460</v>
      </c>
      <c r="H187" s="149" t="s">
        <v>86</v>
      </c>
      <c r="I187" s="153">
        <v>32732</v>
      </c>
      <c r="J187" s="149" t="s">
        <v>1123</v>
      </c>
      <c r="K187" s="149" t="s">
        <v>819</v>
      </c>
    </row>
    <row r="188" spans="1:11" x14ac:dyDescent="0.25">
      <c r="A188" s="154">
        <v>98041974</v>
      </c>
      <c r="B188" s="149">
        <v>608979804</v>
      </c>
      <c r="C188" s="149">
        <v>187</v>
      </c>
      <c r="D188" s="149" t="s">
        <v>1124</v>
      </c>
      <c r="E188" s="149" t="s">
        <v>1125</v>
      </c>
      <c r="F188" s="149" t="s">
        <v>1126</v>
      </c>
      <c r="G188" s="149">
        <v>33460</v>
      </c>
      <c r="H188" s="149" t="s">
        <v>529</v>
      </c>
      <c r="I188" s="153">
        <v>27156</v>
      </c>
      <c r="J188" s="149" t="s">
        <v>1127</v>
      </c>
      <c r="K188" s="149" t="s">
        <v>819</v>
      </c>
    </row>
    <row r="189" spans="1:11" x14ac:dyDescent="0.25">
      <c r="A189" s="154">
        <v>51601900</v>
      </c>
      <c r="B189" s="149">
        <v>672935160</v>
      </c>
      <c r="C189" s="149">
        <v>188</v>
      </c>
      <c r="D189" s="149" t="s">
        <v>170</v>
      </c>
      <c r="E189" s="149" t="s">
        <v>1128</v>
      </c>
      <c r="F189" s="149" t="s">
        <v>1129</v>
      </c>
      <c r="G189" s="149">
        <v>33460</v>
      </c>
      <c r="H189" s="149" t="s">
        <v>86</v>
      </c>
      <c r="J189" s="149" t="s">
        <v>1130</v>
      </c>
      <c r="K189" s="149" t="s">
        <v>819</v>
      </c>
    </row>
    <row r="190" spans="1:11" x14ac:dyDescent="0.25">
      <c r="A190" s="154">
        <v>81211966</v>
      </c>
      <c r="B190" s="149">
        <v>607818121</v>
      </c>
      <c r="C190" s="149">
        <v>189</v>
      </c>
      <c r="D190" s="149" t="s">
        <v>442</v>
      </c>
      <c r="E190" s="149" t="s">
        <v>443</v>
      </c>
      <c r="F190" s="149" t="s">
        <v>444</v>
      </c>
      <c r="G190" s="149">
        <v>33290</v>
      </c>
      <c r="H190" s="149" t="s">
        <v>115</v>
      </c>
      <c r="I190" s="153">
        <v>24290</v>
      </c>
      <c r="J190" s="149" t="s">
        <v>445</v>
      </c>
      <c r="K190" s="149" t="s">
        <v>819</v>
      </c>
    </row>
    <row r="191" spans="1:11" x14ac:dyDescent="0.25">
      <c r="A191" s="154">
        <v>17531985</v>
      </c>
      <c r="B191" s="149">
        <v>659741753</v>
      </c>
      <c r="C191" s="149">
        <v>190</v>
      </c>
      <c r="D191" s="149" t="s">
        <v>150</v>
      </c>
      <c r="E191" s="149" t="s">
        <v>446</v>
      </c>
      <c r="F191" s="149" t="s">
        <v>447</v>
      </c>
      <c r="G191" s="149">
        <v>33460</v>
      </c>
      <c r="H191" s="149" t="s">
        <v>86</v>
      </c>
      <c r="I191" s="153">
        <v>31331</v>
      </c>
      <c r="J191" s="149" t="s">
        <v>448</v>
      </c>
      <c r="K191" s="149" t="s">
        <v>818</v>
      </c>
    </row>
    <row r="192" spans="1:11" x14ac:dyDescent="0.25">
      <c r="A192" s="154">
        <v>84831951</v>
      </c>
      <c r="B192" s="149">
        <v>659148483</v>
      </c>
      <c r="C192" s="149">
        <v>191</v>
      </c>
      <c r="D192" s="149" t="s">
        <v>1131</v>
      </c>
      <c r="E192" s="149" t="s">
        <v>1132</v>
      </c>
      <c r="F192" s="149" t="s">
        <v>1133</v>
      </c>
      <c r="G192" s="149">
        <v>33460</v>
      </c>
      <c r="H192" s="149" t="s">
        <v>86</v>
      </c>
      <c r="I192" s="153">
        <v>18943</v>
      </c>
      <c r="J192" s="149" t="s">
        <v>1134</v>
      </c>
      <c r="K192" s="149" t="s">
        <v>819</v>
      </c>
    </row>
    <row r="193" spans="1:11" x14ac:dyDescent="0.25">
      <c r="A193" s="154">
        <v>71981982</v>
      </c>
      <c r="B193" s="149">
        <v>646587198</v>
      </c>
      <c r="C193" s="149">
        <v>192</v>
      </c>
      <c r="D193" s="149" t="s">
        <v>449</v>
      </c>
      <c r="E193" s="149" t="s">
        <v>450</v>
      </c>
      <c r="F193" s="149" t="s">
        <v>451</v>
      </c>
      <c r="G193" s="149">
        <v>33460</v>
      </c>
      <c r="H193" s="149" t="s">
        <v>86</v>
      </c>
      <c r="I193" s="153">
        <v>30093</v>
      </c>
      <c r="J193" s="149" t="s">
        <v>452</v>
      </c>
      <c r="K193" s="149" t="s">
        <v>819</v>
      </c>
    </row>
    <row r="194" spans="1:11" x14ac:dyDescent="0.25">
      <c r="A194" s="154">
        <v>731978</v>
      </c>
      <c r="B194" s="149">
        <v>671220073</v>
      </c>
      <c r="C194" s="149">
        <v>193</v>
      </c>
      <c r="D194" s="149" t="s">
        <v>650</v>
      </c>
      <c r="E194" s="149" t="s">
        <v>1135</v>
      </c>
      <c r="F194" s="149" t="s">
        <v>1136</v>
      </c>
      <c r="G194" s="149">
        <v>33290</v>
      </c>
      <c r="H194" s="149" t="s">
        <v>115</v>
      </c>
      <c r="I194" s="153">
        <v>28643</v>
      </c>
      <c r="J194" s="149" t="s">
        <v>1137</v>
      </c>
      <c r="K194" s="149" t="s">
        <v>819</v>
      </c>
    </row>
    <row r="195" spans="1:11" x14ac:dyDescent="0.25">
      <c r="A195" s="154">
        <v>56571973</v>
      </c>
      <c r="B195" s="149">
        <v>610235657</v>
      </c>
      <c r="C195" s="149">
        <v>194</v>
      </c>
      <c r="D195" s="149" t="s">
        <v>453</v>
      </c>
      <c r="E195" s="149" t="s">
        <v>454</v>
      </c>
      <c r="F195" s="149" t="s">
        <v>455</v>
      </c>
      <c r="G195" s="149">
        <v>33290</v>
      </c>
      <c r="H195" s="149" t="s">
        <v>115</v>
      </c>
      <c r="I195" s="153">
        <v>26707</v>
      </c>
      <c r="J195" s="149" t="s">
        <v>456</v>
      </c>
      <c r="K195" s="149" t="s">
        <v>818</v>
      </c>
    </row>
    <row r="196" spans="1:11" x14ac:dyDescent="0.25">
      <c r="A196" s="154">
        <v>32661900</v>
      </c>
      <c r="B196" s="149">
        <v>633693266</v>
      </c>
      <c r="C196" s="149">
        <v>195</v>
      </c>
      <c r="D196" s="149" t="s">
        <v>1138</v>
      </c>
      <c r="E196" s="149" t="s">
        <v>1139</v>
      </c>
      <c r="F196" s="149" t="s">
        <v>1140</v>
      </c>
      <c r="G196" s="149">
        <v>33460</v>
      </c>
      <c r="H196" s="149" t="s">
        <v>86</v>
      </c>
      <c r="J196" s="149" t="s">
        <v>1141</v>
      </c>
      <c r="K196" s="149" t="s">
        <v>819</v>
      </c>
    </row>
    <row r="197" spans="1:11" x14ac:dyDescent="0.25">
      <c r="A197" s="154">
        <v>77092000</v>
      </c>
      <c r="B197" s="149">
        <v>663917709</v>
      </c>
      <c r="C197" s="149">
        <v>196</v>
      </c>
      <c r="D197" s="149" t="s">
        <v>852</v>
      </c>
      <c r="E197" s="149" t="s">
        <v>1142</v>
      </c>
      <c r="F197" s="149" t="s">
        <v>1143</v>
      </c>
      <c r="G197" s="149">
        <v>33460</v>
      </c>
      <c r="H197" s="149" t="s">
        <v>86</v>
      </c>
      <c r="I197" s="153">
        <v>36883</v>
      </c>
      <c r="J197" s="149" t="s">
        <v>1144</v>
      </c>
      <c r="K197" s="149" t="s">
        <v>819</v>
      </c>
    </row>
    <row r="198" spans="1:11" x14ac:dyDescent="0.25">
      <c r="A198" s="154">
        <v>1121987</v>
      </c>
      <c r="B198" s="149">
        <v>646010112</v>
      </c>
      <c r="C198" s="149">
        <v>197</v>
      </c>
      <c r="D198" s="149" t="s">
        <v>306</v>
      </c>
      <c r="E198" s="149" t="s">
        <v>457</v>
      </c>
      <c r="F198" s="149" t="s">
        <v>458</v>
      </c>
      <c r="G198" s="149">
        <v>33290</v>
      </c>
      <c r="H198" s="149" t="s">
        <v>459</v>
      </c>
      <c r="I198" s="153">
        <v>32001</v>
      </c>
      <c r="J198" s="149" t="s">
        <v>460</v>
      </c>
      <c r="K198" s="149" t="s">
        <v>819</v>
      </c>
    </row>
    <row r="199" spans="1:11" x14ac:dyDescent="0.25">
      <c r="A199" s="154">
        <v>8131967</v>
      </c>
      <c r="B199" s="149">
        <v>622410813</v>
      </c>
      <c r="C199" s="149">
        <v>198</v>
      </c>
      <c r="D199" s="149" t="s">
        <v>461</v>
      </c>
      <c r="E199" s="149" t="s">
        <v>462</v>
      </c>
      <c r="F199" s="149" t="s">
        <v>463</v>
      </c>
      <c r="G199" s="149">
        <v>33460</v>
      </c>
      <c r="H199" s="149" t="s">
        <v>86</v>
      </c>
      <c r="I199" s="153">
        <v>24673</v>
      </c>
      <c r="J199" s="149" t="s">
        <v>464</v>
      </c>
      <c r="K199" s="149" t="s">
        <v>818</v>
      </c>
    </row>
    <row r="200" spans="1:11" x14ac:dyDescent="0.25">
      <c r="A200" s="154">
        <v>64251990</v>
      </c>
      <c r="B200" s="149">
        <v>676626425</v>
      </c>
      <c r="C200" s="149">
        <v>199</v>
      </c>
      <c r="D200" s="149" t="s">
        <v>158</v>
      </c>
      <c r="E200" s="149" t="s">
        <v>465</v>
      </c>
      <c r="F200" s="149" t="s">
        <v>466</v>
      </c>
      <c r="G200" s="149">
        <v>33460</v>
      </c>
      <c r="H200" s="149" t="s">
        <v>86</v>
      </c>
      <c r="I200" s="153">
        <v>32884</v>
      </c>
      <c r="J200" s="149" t="s">
        <v>467</v>
      </c>
      <c r="K200" s="149" t="s">
        <v>818</v>
      </c>
    </row>
    <row r="201" spans="1:11" x14ac:dyDescent="0.25">
      <c r="A201" s="154">
        <v>32371981</v>
      </c>
      <c r="B201" s="149">
        <v>663953237</v>
      </c>
      <c r="C201" s="149">
        <v>200</v>
      </c>
      <c r="D201" s="149" t="s">
        <v>1145</v>
      </c>
      <c r="E201" s="149" t="s">
        <v>1146</v>
      </c>
      <c r="F201" s="149" t="s">
        <v>1147</v>
      </c>
      <c r="G201" s="149">
        <v>33460</v>
      </c>
      <c r="H201" s="149" t="s">
        <v>107</v>
      </c>
      <c r="I201" s="153">
        <v>29891</v>
      </c>
      <c r="J201" s="149" t="s">
        <v>1148</v>
      </c>
      <c r="K201" s="149" t="s">
        <v>818</v>
      </c>
    </row>
    <row r="202" spans="1:11" x14ac:dyDescent="0.25">
      <c r="A202" s="154">
        <v>67061969</v>
      </c>
      <c r="B202" s="149">
        <v>664346706</v>
      </c>
      <c r="C202" s="149">
        <v>201</v>
      </c>
      <c r="D202" s="149" t="s">
        <v>1149</v>
      </c>
      <c r="E202" s="149" t="s">
        <v>1146</v>
      </c>
      <c r="F202" s="149" t="s">
        <v>1147</v>
      </c>
      <c r="G202" s="149">
        <v>33460</v>
      </c>
      <c r="H202" s="149" t="s">
        <v>107</v>
      </c>
      <c r="I202" s="153">
        <v>25240</v>
      </c>
      <c r="J202" s="149" t="s">
        <v>1150</v>
      </c>
      <c r="K202" s="149" t="s">
        <v>818</v>
      </c>
    </row>
    <row r="203" spans="1:11" x14ac:dyDescent="0.25">
      <c r="A203" s="154">
        <v>4221993</v>
      </c>
      <c r="B203" s="149">
        <v>621250422</v>
      </c>
      <c r="C203" s="149">
        <v>202</v>
      </c>
      <c r="D203" s="149" t="s">
        <v>292</v>
      </c>
      <c r="E203" s="149" t="s">
        <v>468</v>
      </c>
      <c r="F203" s="149" t="s">
        <v>469</v>
      </c>
      <c r="G203" s="149">
        <v>33290</v>
      </c>
      <c r="H203" s="149" t="s">
        <v>115</v>
      </c>
      <c r="I203" s="153">
        <v>34017</v>
      </c>
      <c r="J203" s="149" t="s">
        <v>470</v>
      </c>
      <c r="K203" s="149" t="s">
        <v>819</v>
      </c>
    </row>
    <row r="204" spans="1:11" x14ac:dyDescent="0.25">
      <c r="A204" s="154">
        <v>89211972</v>
      </c>
      <c r="B204" s="149">
        <v>664678921</v>
      </c>
      <c r="C204" s="149">
        <v>203</v>
      </c>
      <c r="D204" s="149" t="s">
        <v>276</v>
      </c>
      <c r="E204" s="149" t="s">
        <v>471</v>
      </c>
      <c r="F204" s="149" t="s">
        <v>1151</v>
      </c>
      <c r="G204" s="149">
        <v>33460</v>
      </c>
      <c r="H204" s="149" t="s">
        <v>86</v>
      </c>
      <c r="I204" s="153">
        <v>26449</v>
      </c>
      <c r="J204" s="149" t="s">
        <v>472</v>
      </c>
      <c r="K204" s="149" t="s">
        <v>818</v>
      </c>
    </row>
    <row r="205" spans="1:11" x14ac:dyDescent="0.25">
      <c r="A205" s="154">
        <v>75131981</v>
      </c>
      <c r="B205" s="149">
        <v>669997513</v>
      </c>
      <c r="C205" s="149">
        <v>204</v>
      </c>
      <c r="D205" s="149" t="s">
        <v>385</v>
      </c>
      <c r="E205" s="149" t="s">
        <v>473</v>
      </c>
      <c r="F205" s="149" t="s">
        <v>474</v>
      </c>
      <c r="G205" s="149">
        <v>33460</v>
      </c>
      <c r="H205" s="149" t="s">
        <v>86</v>
      </c>
      <c r="I205" s="153">
        <v>29699</v>
      </c>
      <c r="J205" s="149" t="s">
        <v>475</v>
      </c>
      <c r="K205" s="149" t="s">
        <v>819</v>
      </c>
    </row>
    <row r="206" spans="1:11" x14ac:dyDescent="0.25">
      <c r="A206" s="154">
        <v>27851967</v>
      </c>
      <c r="B206" s="149">
        <v>617792785</v>
      </c>
      <c r="C206" s="149">
        <v>205</v>
      </c>
      <c r="D206" s="149" t="s">
        <v>410</v>
      </c>
      <c r="E206" s="149" t="s">
        <v>171</v>
      </c>
      <c r="F206" s="149" t="s">
        <v>1152</v>
      </c>
      <c r="G206" s="149">
        <v>33160</v>
      </c>
      <c r="H206" s="149" t="s">
        <v>176</v>
      </c>
      <c r="I206" s="153">
        <v>24603</v>
      </c>
      <c r="J206" s="149" t="s">
        <v>1153</v>
      </c>
      <c r="K206" s="149" t="s">
        <v>819</v>
      </c>
    </row>
    <row r="207" spans="1:11" x14ac:dyDescent="0.25">
      <c r="A207" s="154">
        <v>15331995</v>
      </c>
      <c r="B207" s="149">
        <v>687091533</v>
      </c>
      <c r="C207" s="149">
        <v>206</v>
      </c>
      <c r="D207" s="149" t="s">
        <v>356</v>
      </c>
      <c r="E207" s="149" t="s">
        <v>1154</v>
      </c>
      <c r="F207" s="149" t="s">
        <v>1155</v>
      </c>
      <c r="G207" s="149">
        <v>33460</v>
      </c>
      <c r="H207" s="149" t="s">
        <v>86</v>
      </c>
      <c r="I207" s="153">
        <v>34988</v>
      </c>
      <c r="J207" s="149" t="s">
        <v>1156</v>
      </c>
      <c r="K207" s="149" t="s">
        <v>819</v>
      </c>
    </row>
    <row r="208" spans="1:11" x14ac:dyDescent="0.25">
      <c r="A208" s="154">
        <v>99071985</v>
      </c>
      <c r="B208" s="149">
        <v>689799907</v>
      </c>
      <c r="C208" s="149">
        <v>207</v>
      </c>
      <c r="D208" s="149" t="s">
        <v>96</v>
      </c>
      <c r="E208" s="149" t="s">
        <v>476</v>
      </c>
      <c r="F208" s="149" t="s">
        <v>477</v>
      </c>
      <c r="G208" s="149">
        <v>33460</v>
      </c>
      <c r="H208" s="149" t="s">
        <v>86</v>
      </c>
      <c r="I208" s="153">
        <v>31162</v>
      </c>
      <c r="J208" s="149" t="s">
        <v>1157</v>
      </c>
      <c r="K208" s="149" t="s">
        <v>818</v>
      </c>
    </row>
    <row r="209" spans="1:11" x14ac:dyDescent="0.25">
      <c r="A209" s="154">
        <v>52221999</v>
      </c>
      <c r="B209" s="149">
        <v>612155222</v>
      </c>
      <c r="C209" s="149">
        <v>208</v>
      </c>
      <c r="D209" s="149" t="s">
        <v>1158</v>
      </c>
      <c r="E209" s="149" t="s">
        <v>1154</v>
      </c>
      <c r="F209" s="149" t="s">
        <v>1159</v>
      </c>
      <c r="G209" s="149">
        <v>33460</v>
      </c>
      <c r="H209" s="149" t="s">
        <v>86</v>
      </c>
      <c r="I209" s="153">
        <v>36460</v>
      </c>
      <c r="J209" s="149" t="s">
        <v>1160</v>
      </c>
      <c r="K209" s="149" t="s">
        <v>819</v>
      </c>
    </row>
    <row r="210" spans="1:11" x14ac:dyDescent="0.25">
      <c r="A210" s="154">
        <v>94481989</v>
      </c>
      <c r="B210" s="149">
        <v>672579448</v>
      </c>
      <c r="C210" s="149">
        <v>209</v>
      </c>
      <c r="D210" s="149" t="s">
        <v>385</v>
      </c>
      <c r="E210" s="149" t="s">
        <v>1161</v>
      </c>
      <c r="F210" s="149" t="s">
        <v>1162</v>
      </c>
      <c r="G210" s="149">
        <v>33460</v>
      </c>
      <c r="H210" s="149" t="s">
        <v>86</v>
      </c>
      <c r="I210" s="153">
        <v>32527</v>
      </c>
      <c r="J210" s="149" t="s">
        <v>1163</v>
      </c>
      <c r="K210" s="149" t="s">
        <v>819</v>
      </c>
    </row>
    <row r="211" spans="1:11" x14ac:dyDescent="0.25">
      <c r="A211" s="154">
        <v>38421979</v>
      </c>
      <c r="B211" s="149">
        <v>681873842</v>
      </c>
      <c r="C211" s="149">
        <v>210</v>
      </c>
      <c r="D211" s="149" t="s">
        <v>150</v>
      </c>
      <c r="E211" s="149" t="s">
        <v>1164</v>
      </c>
      <c r="F211" s="149" t="s">
        <v>1165</v>
      </c>
      <c r="G211" s="149">
        <v>33290</v>
      </c>
      <c r="H211" s="149" t="s">
        <v>459</v>
      </c>
      <c r="I211" s="153">
        <v>29182</v>
      </c>
      <c r="J211" s="149" t="s">
        <v>1166</v>
      </c>
      <c r="K211" s="149" t="s">
        <v>819</v>
      </c>
    </row>
    <row r="212" spans="1:11" x14ac:dyDescent="0.25">
      <c r="A212" s="154">
        <v>8191958</v>
      </c>
      <c r="B212" s="149">
        <v>783710819</v>
      </c>
      <c r="C212" s="149">
        <v>211</v>
      </c>
      <c r="D212" s="149" t="s">
        <v>478</v>
      </c>
      <c r="E212" s="149" t="s">
        <v>479</v>
      </c>
      <c r="F212" s="149" t="s">
        <v>480</v>
      </c>
      <c r="G212" s="149">
        <v>33460</v>
      </c>
      <c r="H212" s="149" t="s">
        <v>86</v>
      </c>
      <c r="I212" s="153">
        <v>21385</v>
      </c>
      <c r="J212" s="149" t="s">
        <v>481</v>
      </c>
      <c r="K212" s="149" t="s">
        <v>818</v>
      </c>
    </row>
    <row r="213" spans="1:11" x14ac:dyDescent="0.25">
      <c r="A213" s="154">
        <v>76851983</v>
      </c>
      <c r="B213" s="149">
        <v>648137685</v>
      </c>
      <c r="C213" s="149">
        <v>212</v>
      </c>
      <c r="D213" s="149" t="s">
        <v>393</v>
      </c>
      <c r="E213" s="149" t="s">
        <v>482</v>
      </c>
      <c r="F213" s="149" t="s">
        <v>483</v>
      </c>
      <c r="G213" s="149">
        <v>33290</v>
      </c>
      <c r="H213" s="149" t="s">
        <v>115</v>
      </c>
      <c r="I213" s="153">
        <v>30508</v>
      </c>
      <c r="J213" s="149" t="s">
        <v>484</v>
      </c>
      <c r="K213" s="149" t="s">
        <v>819</v>
      </c>
    </row>
    <row r="214" spans="1:11" x14ac:dyDescent="0.25">
      <c r="A214" s="154">
        <v>26301968</v>
      </c>
      <c r="B214" s="149">
        <v>689622630</v>
      </c>
      <c r="C214" s="149">
        <v>213</v>
      </c>
      <c r="D214" s="149" t="s">
        <v>844</v>
      </c>
      <c r="E214" s="149" t="s">
        <v>1167</v>
      </c>
      <c r="F214" s="149" t="s">
        <v>1168</v>
      </c>
      <c r="G214" s="149">
        <v>33170</v>
      </c>
      <c r="H214" s="149" t="s">
        <v>1169</v>
      </c>
      <c r="I214" s="153">
        <v>24968</v>
      </c>
      <c r="J214" s="149" t="s">
        <v>1170</v>
      </c>
      <c r="K214" s="149" t="s">
        <v>819</v>
      </c>
    </row>
    <row r="215" spans="1:11" x14ac:dyDescent="0.25">
      <c r="A215" s="154">
        <v>88301960</v>
      </c>
      <c r="B215" s="149">
        <v>687058830</v>
      </c>
      <c r="C215" s="149">
        <v>214</v>
      </c>
      <c r="D215" s="149" t="s">
        <v>1171</v>
      </c>
      <c r="E215" s="149" t="s">
        <v>1172</v>
      </c>
      <c r="F215" s="149" t="s">
        <v>1173</v>
      </c>
      <c r="G215" s="149">
        <v>33460</v>
      </c>
      <c r="H215" s="149" t="s">
        <v>86</v>
      </c>
      <c r="I215" s="153">
        <v>22212</v>
      </c>
      <c r="J215" s="149" t="s">
        <v>1174</v>
      </c>
      <c r="K215" s="149" t="s">
        <v>819</v>
      </c>
    </row>
    <row r="216" spans="1:11" x14ac:dyDescent="0.25">
      <c r="A216" s="154">
        <v>77741981</v>
      </c>
      <c r="B216" s="149">
        <v>622867774</v>
      </c>
      <c r="C216" s="149">
        <v>215</v>
      </c>
      <c r="D216" s="149" t="s">
        <v>871</v>
      </c>
      <c r="E216" s="149" t="s">
        <v>1175</v>
      </c>
      <c r="F216" s="149" t="s">
        <v>1176</v>
      </c>
      <c r="G216" s="149">
        <v>33290</v>
      </c>
      <c r="H216" s="149" t="s">
        <v>115</v>
      </c>
      <c r="I216" s="153">
        <v>29689</v>
      </c>
      <c r="J216" s="149" t="s">
        <v>1177</v>
      </c>
      <c r="K216" s="149" t="s">
        <v>819</v>
      </c>
    </row>
    <row r="217" spans="1:11" x14ac:dyDescent="0.25">
      <c r="A217" s="154">
        <v>54821985</v>
      </c>
      <c r="B217" s="149">
        <v>681015482</v>
      </c>
      <c r="C217" s="149">
        <v>216</v>
      </c>
      <c r="D217" s="149" t="s">
        <v>188</v>
      </c>
      <c r="E217" s="149" t="s">
        <v>485</v>
      </c>
      <c r="F217" s="149" t="s">
        <v>486</v>
      </c>
      <c r="G217" s="149">
        <v>33460</v>
      </c>
      <c r="H217" s="149" t="s">
        <v>86</v>
      </c>
      <c r="I217" s="153">
        <v>31373</v>
      </c>
      <c r="J217" s="149" t="s">
        <v>487</v>
      </c>
      <c r="K217" s="149" t="s">
        <v>818</v>
      </c>
    </row>
    <row r="218" spans="1:11" x14ac:dyDescent="0.25">
      <c r="A218" s="154">
        <v>36441997</v>
      </c>
      <c r="B218" s="149">
        <v>762183644</v>
      </c>
      <c r="C218" s="149">
        <v>217</v>
      </c>
      <c r="D218" s="149" t="s">
        <v>1043</v>
      </c>
      <c r="E218" s="149" t="s">
        <v>1178</v>
      </c>
      <c r="F218" s="149" t="s">
        <v>1179</v>
      </c>
      <c r="G218" s="149">
        <v>33290</v>
      </c>
      <c r="H218" s="149" t="s">
        <v>115</v>
      </c>
      <c r="I218" s="153">
        <v>35557</v>
      </c>
      <c r="J218" s="149" t="s">
        <v>1180</v>
      </c>
      <c r="K218" s="149" t="s">
        <v>819</v>
      </c>
    </row>
    <row r="219" spans="1:11" x14ac:dyDescent="0.25">
      <c r="A219" s="154">
        <v>56871900</v>
      </c>
      <c r="B219" s="149">
        <v>667615687</v>
      </c>
      <c r="C219" s="149">
        <v>218</v>
      </c>
      <c r="D219" s="149" t="s">
        <v>1181</v>
      </c>
      <c r="E219" s="149" t="s">
        <v>267</v>
      </c>
      <c r="F219" s="149" t="s">
        <v>1182</v>
      </c>
      <c r="G219" s="149">
        <v>33290</v>
      </c>
      <c r="H219" s="149" t="s">
        <v>115</v>
      </c>
      <c r="J219" s="149" t="s">
        <v>1183</v>
      </c>
      <c r="K219" s="149" t="s">
        <v>819</v>
      </c>
    </row>
    <row r="220" spans="1:11" x14ac:dyDescent="0.25">
      <c r="A220" s="154">
        <v>41201988</v>
      </c>
      <c r="B220" s="149">
        <v>608844120</v>
      </c>
      <c r="C220" s="149">
        <v>219</v>
      </c>
      <c r="D220" s="149" t="s">
        <v>1184</v>
      </c>
      <c r="E220" s="149" t="s">
        <v>1185</v>
      </c>
      <c r="F220" s="149" t="s">
        <v>1186</v>
      </c>
      <c r="G220" s="149">
        <v>33460</v>
      </c>
      <c r="H220" s="149" t="s">
        <v>86</v>
      </c>
      <c r="I220" s="153">
        <v>32356</v>
      </c>
      <c r="J220" s="149" t="s">
        <v>1187</v>
      </c>
      <c r="K220" s="149" t="s">
        <v>819</v>
      </c>
    </row>
    <row r="221" spans="1:11" x14ac:dyDescent="0.25">
      <c r="A221" s="154">
        <v>61461971</v>
      </c>
      <c r="B221" s="149">
        <v>615036146</v>
      </c>
      <c r="C221" s="149">
        <v>220</v>
      </c>
      <c r="D221" s="149" t="s">
        <v>1188</v>
      </c>
      <c r="E221" s="149" t="s">
        <v>1189</v>
      </c>
      <c r="F221" s="149" t="s">
        <v>1190</v>
      </c>
      <c r="G221" s="149">
        <v>33290</v>
      </c>
      <c r="H221" s="149" t="s">
        <v>115</v>
      </c>
      <c r="I221" s="153">
        <v>26166</v>
      </c>
      <c r="J221" s="149" t="s">
        <v>1191</v>
      </c>
      <c r="K221" s="149" t="s">
        <v>819</v>
      </c>
    </row>
    <row r="222" spans="1:11" x14ac:dyDescent="0.25">
      <c r="A222" s="154">
        <v>27511981</v>
      </c>
      <c r="B222" s="149">
        <v>633802751</v>
      </c>
      <c r="C222" s="149">
        <v>221</v>
      </c>
      <c r="D222" s="149" t="s">
        <v>100</v>
      </c>
      <c r="E222" s="149" t="s">
        <v>1192</v>
      </c>
      <c r="F222" s="149" t="s">
        <v>1193</v>
      </c>
      <c r="G222" s="149">
        <v>33460</v>
      </c>
      <c r="H222" s="149" t="s">
        <v>86</v>
      </c>
      <c r="I222" s="153">
        <v>29819</v>
      </c>
      <c r="J222" s="149" t="s">
        <v>1194</v>
      </c>
      <c r="K222" s="149" t="s">
        <v>819</v>
      </c>
    </row>
    <row r="223" spans="1:11" x14ac:dyDescent="0.25">
      <c r="A223" s="154">
        <v>50561951</v>
      </c>
      <c r="B223" s="149">
        <v>681325056</v>
      </c>
      <c r="C223" s="149">
        <v>222</v>
      </c>
      <c r="D223" s="149" t="s">
        <v>488</v>
      </c>
      <c r="E223" s="149" t="s">
        <v>489</v>
      </c>
      <c r="F223" s="149" t="s">
        <v>490</v>
      </c>
      <c r="G223" s="149">
        <v>33290</v>
      </c>
      <c r="H223" s="149" t="s">
        <v>491</v>
      </c>
      <c r="I223" s="153">
        <v>18879</v>
      </c>
      <c r="J223" s="149" t="s">
        <v>492</v>
      </c>
      <c r="K223" s="149" t="s">
        <v>818</v>
      </c>
    </row>
    <row r="224" spans="1:11" x14ac:dyDescent="0.25">
      <c r="A224" s="154">
        <v>50561953</v>
      </c>
      <c r="B224" s="149">
        <v>681325056</v>
      </c>
      <c r="C224" s="149">
        <v>223</v>
      </c>
      <c r="D224" s="149" t="s">
        <v>488</v>
      </c>
      <c r="E224" s="149" t="s">
        <v>130</v>
      </c>
      <c r="F224" s="149" t="s">
        <v>490</v>
      </c>
      <c r="G224" s="149">
        <v>33290</v>
      </c>
      <c r="H224" s="149" t="s">
        <v>491</v>
      </c>
      <c r="I224" s="153">
        <v>19522</v>
      </c>
      <c r="J224" s="149" t="s">
        <v>492</v>
      </c>
      <c r="K224" s="149" t="s">
        <v>818</v>
      </c>
    </row>
    <row r="225" spans="1:11" x14ac:dyDescent="0.25">
      <c r="A225" s="154">
        <v>11451982</v>
      </c>
      <c r="B225" s="149">
        <v>647851145</v>
      </c>
      <c r="C225" s="149">
        <v>224</v>
      </c>
      <c r="D225" s="149" t="s">
        <v>1001</v>
      </c>
      <c r="E225" s="149" t="s">
        <v>1195</v>
      </c>
      <c r="F225" s="149" t="s">
        <v>1196</v>
      </c>
      <c r="G225" s="149">
        <v>33290</v>
      </c>
      <c r="H225" s="149" t="s">
        <v>115</v>
      </c>
      <c r="I225" s="153">
        <v>30169</v>
      </c>
      <c r="J225" s="149" t="s">
        <v>1197</v>
      </c>
      <c r="K225" s="149" t="s">
        <v>819</v>
      </c>
    </row>
    <row r="226" spans="1:11" x14ac:dyDescent="0.25">
      <c r="A226" s="154">
        <v>4561993</v>
      </c>
      <c r="B226" s="149">
        <v>646670456</v>
      </c>
      <c r="C226" s="149">
        <v>225</v>
      </c>
      <c r="D226" s="149" t="s">
        <v>188</v>
      </c>
      <c r="E226" s="149" t="s">
        <v>1198</v>
      </c>
      <c r="F226" s="149" t="s">
        <v>1199</v>
      </c>
      <c r="G226" s="149">
        <v>33290</v>
      </c>
      <c r="H226" s="149" t="s">
        <v>115</v>
      </c>
      <c r="I226" s="153">
        <v>34190</v>
      </c>
      <c r="J226" s="149" t="s">
        <v>1200</v>
      </c>
      <c r="K226" s="149" t="s">
        <v>819</v>
      </c>
    </row>
    <row r="227" spans="1:11" x14ac:dyDescent="0.25">
      <c r="A227" s="154">
        <v>50871988</v>
      </c>
      <c r="B227" s="149">
        <v>627235087</v>
      </c>
      <c r="C227" s="149">
        <v>226</v>
      </c>
      <c r="D227" s="149" t="s">
        <v>150</v>
      </c>
      <c r="E227" s="149" t="s">
        <v>493</v>
      </c>
      <c r="F227" s="149" t="s">
        <v>494</v>
      </c>
      <c r="G227" s="149">
        <v>33290</v>
      </c>
      <c r="H227" s="149" t="s">
        <v>115</v>
      </c>
      <c r="I227" s="153">
        <v>32267</v>
      </c>
      <c r="J227" s="149" t="s">
        <v>495</v>
      </c>
      <c r="K227" s="149" t="s">
        <v>818</v>
      </c>
    </row>
    <row r="228" spans="1:11" x14ac:dyDescent="0.25">
      <c r="A228" s="154">
        <v>83401988</v>
      </c>
      <c r="B228" s="149">
        <v>650048340</v>
      </c>
      <c r="C228" s="149">
        <v>227</v>
      </c>
      <c r="D228" s="149" t="s">
        <v>393</v>
      </c>
      <c r="E228" s="149" t="s">
        <v>476</v>
      </c>
      <c r="F228" s="149" t="s">
        <v>496</v>
      </c>
      <c r="G228" s="149">
        <v>33460</v>
      </c>
      <c r="H228" s="149" t="s">
        <v>86</v>
      </c>
      <c r="I228" s="153">
        <v>32494</v>
      </c>
      <c r="J228" s="149" t="s">
        <v>497</v>
      </c>
      <c r="K228" s="149" t="s">
        <v>819</v>
      </c>
    </row>
    <row r="229" spans="1:11" x14ac:dyDescent="0.25">
      <c r="A229" s="154">
        <v>29201991</v>
      </c>
      <c r="B229" s="149">
        <v>640592920</v>
      </c>
      <c r="C229" s="149">
        <v>228</v>
      </c>
      <c r="D229" s="149" t="s">
        <v>1201</v>
      </c>
      <c r="E229" s="149" t="s">
        <v>498</v>
      </c>
      <c r="F229" s="149" t="s">
        <v>499</v>
      </c>
      <c r="G229" s="149">
        <v>33460</v>
      </c>
      <c r="H229" s="149" t="s">
        <v>86</v>
      </c>
      <c r="I229" s="153">
        <v>33368</v>
      </c>
      <c r="J229" s="149" t="s">
        <v>500</v>
      </c>
      <c r="K229" s="149" t="s">
        <v>818</v>
      </c>
    </row>
    <row r="230" spans="1:11" x14ac:dyDescent="0.25">
      <c r="A230" s="154">
        <v>60591984</v>
      </c>
      <c r="B230" s="149">
        <v>612396059</v>
      </c>
      <c r="C230" s="149">
        <v>229</v>
      </c>
      <c r="D230" s="149" t="s">
        <v>981</v>
      </c>
      <c r="E230" s="149" t="s">
        <v>1202</v>
      </c>
      <c r="F230" s="149" t="s">
        <v>1203</v>
      </c>
      <c r="G230" s="149">
        <v>33290</v>
      </c>
      <c r="H230" s="149" t="s">
        <v>491</v>
      </c>
      <c r="I230" s="153">
        <v>30804</v>
      </c>
      <c r="J230" s="149" t="s">
        <v>1204</v>
      </c>
      <c r="K230" s="149" t="s">
        <v>819</v>
      </c>
    </row>
    <row r="231" spans="1:11" x14ac:dyDescent="0.25">
      <c r="A231" s="154">
        <v>98621975</v>
      </c>
      <c r="B231" s="149">
        <v>607419862</v>
      </c>
      <c r="C231" s="149">
        <v>230</v>
      </c>
      <c r="D231" s="149" t="s">
        <v>1205</v>
      </c>
      <c r="E231" s="149" t="s">
        <v>1206</v>
      </c>
      <c r="F231" s="149" t="s">
        <v>1207</v>
      </c>
      <c r="G231" s="149">
        <v>33460</v>
      </c>
      <c r="H231" s="149" t="s">
        <v>86</v>
      </c>
      <c r="I231" s="153">
        <v>27580</v>
      </c>
      <c r="J231" s="149" t="s">
        <v>1208</v>
      </c>
      <c r="K231" s="149" t="s">
        <v>819</v>
      </c>
    </row>
    <row r="232" spans="1:11" x14ac:dyDescent="0.25">
      <c r="A232" s="154">
        <v>68001963</v>
      </c>
      <c r="B232" s="149">
        <v>670206800</v>
      </c>
      <c r="C232" s="149">
        <v>231</v>
      </c>
      <c r="D232" s="149" t="s">
        <v>154</v>
      </c>
      <c r="E232" s="149" t="s">
        <v>501</v>
      </c>
      <c r="F232" s="149" t="s">
        <v>502</v>
      </c>
      <c r="G232" s="149">
        <v>33460</v>
      </c>
      <c r="H232" s="149" t="s">
        <v>86</v>
      </c>
      <c r="I232" s="153">
        <v>23204</v>
      </c>
      <c r="J232" s="149" t="s">
        <v>503</v>
      </c>
      <c r="K232" s="149" t="s">
        <v>818</v>
      </c>
    </row>
    <row r="233" spans="1:11" x14ac:dyDescent="0.25">
      <c r="A233" s="154">
        <v>98761985</v>
      </c>
      <c r="B233" s="149">
        <v>648619876</v>
      </c>
      <c r="C233" s="149">
        <v>232</v>
      </c>
      <c r="D233" s="149" t="s">
        <v>1209</v>
      </c>
      <c r="E233" s="149" t="s">
        <v>1210</v>
      </c>
      <c r="F233" s="149" t="s">
        <v>1211</v>
      </c>
      <c r="G233" s="149">
        <v>33460</v>
      </c>
      <c r="H233" s="149" t="s">
        <v>86</v>
      </c>
      <c r="I233" s="153">
        <v>31056</v>
      </c>
      <c r="J233" s="149" t="s">
        <v>1212</v>
      </c>
      <c r="K233" s="149" t="s">
        <v>819</v>
      </c>
    </row>
    <row r="234" spans="1:11" x14ac:dyDescent="0.25">
      <c r="A234" s="154">
        <v>75401952</v>
      </c>
      <c r="B234" s="149">
        <v>675477540</v>
      </c>
      <c r="C234" s="149">
        <v>233</v>
      </c>
      <c r="D234" s="149" t="s">
        <v>504</v>
      </c>
      <c r="E234" s="149" t="s">
        <v>505</v>
      </c>
      <c r="F234" s="149" t="s">
        <v>506</v>
      </c>
      <c r="G234" s="149">
        <v>33460</v>
      </c>
      <c r="H234" s="149" t="s">
        <v>86</v>
      </c>
      <c r="I234" s="153">
        <v>19027</v>
      </c>
      <c r="J234" s="149" t="s">
        <v>507</v>
      </c>
      <c r="K234" s="149" t="s">
        <v>818</v>
      </c>
    </row>
    <row r="235" spans="1:11" x14ac:dyDescent="0.25">
      <c r="A235" s="154">
        <v>66591962</v>
      </c>
      <c r="B235" s="149">
        <v>632676659</v>
      </c>
      <c r="C235" s="149">
        <v>234</v>
      </c>
      <c r="D235" s="149" t="s">
        <v>508</v>
      </c>
      <c r="E235" s="149" t="s">
        <v>509</v>
      </c>
      <c r="F235" s="149" t="s">
        <v>510</v>
      </c>
      <c r="G235" s="149">
        <v>33460</v>
      </c>
      <c r="H235" s="149" t="s">
        <v>107</v>
      </c>
      <c r="I235" s="153">
        <v>22820</v>
      </c>
      <c r="J235" s="149" t="s">
        <v>511</v>
      </c>
      <c r="K235" s="149" t="s">
        <v>818</v>
      </c>
    </row>
    <row r="236" spans="1:11" x14ac:dyDescent="0.25">
      <c r="A236" s="154">
        <v>12071989</v>
      </c>
      <c r="B236" s="149">
        <v>628491207</v>
      </c>
      <c r="C236" s="149">
        <v>235</v>
      </c>
      <c r="D236" s="149" t="s">
        <v>125</v>
      </c>
      <c r="E236" s="149" t="s">
        <v>512</v>
      </c>
      <c r="F236" s="149" t="s">
        <v>513</v>
      </c>
      <c r="G236" s="149">
        <v>33460</v>
      </c>
      <c r="H236" s="149" t="s">
        <v>148</v>
      </c>
      <c r="I236" s="153">
        <v>32710</v>
      </c>
      <c r="J236" s="149" t="s">
        <v>514</v>
      </c>
      <c r="K236" s="149" t="s">
        <v>818</v>
      </c>
    </row>
    <row r="237" spans="1:11" x14ac:dyDescent="0.25">
      <c r="A237" s="154">
        <v>78211973</v>
      </c>
      <c r="B237" s="149">
        <v>628097821</v>
      </c>
      <c r="C237" s="149">
        <v>236</v>
      </c>
      <c r="D237" s="149" t="s">
        <v>276</v>
      </c>
      <c r="E237" s="149" t="s">
        <v>515</v>
      </c>
      <c r="F237" s="149" t="s">
        <v>516</v>
      </c>
      <c r="G237" s="149">
        <v>33460</v>
      </c>
      <c r="H237" s="149" t="s">
        <v>86</v>
      </c>
      <c r="I237" s="153">
        <v>26799</v>
      </c>
      <c r="J237" s="149" t="s">
        <v>517</v>
      </c>
      <c r="K237" s="149" t="s">
        <v>819</v>
      </c>
    </row>
    <row r="238" spans="1:11" x14ac:dyDescent="0.25">
      <c r="A238" s="154">
        <v>27211990</v>
      </c>
      <c r="B238" s="149">
        <v>619592721</v>
      </c>
      <c r="C238" s="149">
        <v>237</v>
      </c>
      <c r="D238" s="149" t="s">
        <v>518</v>
      </c>
      <c r="E238" s="149" t="s">
        <v>519</v>
      </c>
      <c r="F238" s="149" t="s">
        <v>520</v>
      </c>
      <c r="G238" s="149">
        <v>33460</v>
      </c>
      <c r="H238" s="149" t="s">
        <v>86</v>
      </c>
      <c r="I238" s="153">
        <v>33079</v>
      </c>
      <c r="J238" s="149" t="s">
        <v>521</v>
      </c>
      <c r="K238" s="149" t="s">
        <v>819</v>
      </c>
    </row>
    <row r="239" spans="1:11" x14ac:dyDescent="0.25">
      <c r="A239" s="154">
        <v>43371996</v>
      </c>
      <c r="B239" s="149">
        <v>671304337</v>
      </c>
      <c r="C239" s="149">
        <v>238</v>
      </c>
      <c r="D239" s="149" t="s">
        <v>522</v>
      </c>
      <c r="E239" s="149" t="s">
        <v>523</v>
      </c>
      <c r="F239" s="149" t="s">
        <v>524</v>
      </c>
      <c r="G239" s="149">
        <v>33460</v>
      </c>
      <c r="H239" s="149" t="s">
        <v>86</v>
      </c>
      <c r="I239" s="153">
        <v>35299</v>
      </c>
      <c r="J239" s="149" t="s">
        <v>525</v>
      </c>
      <c r="K239" s="149" t="s">
        <v>819</v>
      </c>
    </row>
    <row r="240" spans="1:11" x14ac:dyDescent="0.25">
      <c r="A240" s="154">
        <v>61211985</v>
      </c>
      <c r="B240" s="149">
        <v>669416121</v>
      </c>
      <c r="C240" s="149">
        <v>239</v>
      </c>
      <c r="D240" s="149" t="s">
        <v>526</v>
      </c>
      <c r="E240" s="149" t="s">
        <v>527</v>
      </c>
      <c r="F240" s="149" t="s">
        <v>528</v>
      </c>
      <c r="G240" s="149">
        <v>33460</v>
      </c>
      <c r="H240" s="149" t="s">
        <v>529</v>
      </c>
      <c r="I240" s="153">
        <v>31179</v>
      </c>
      <c r="J240" s="149" t="s">
        <v>530</v>
      </c>
      <c r="K240" s="149" t="s">
        <v>818</v>
      </c>
    </row>
    <row r="241" spans="1:11" x14ac:dyDescent="0.25">
      <c r="A241" s="154">
        <v>74781982</v>
      </c>
      <c r="B241" s="149">
        <v>665167478</v>
      </c>
      <c r="C241" s="149">
        <v>240</v>
      </c>
      <c r="D241" s="149" t="s">
        <v>531</v>
      </c>
      <c r="E241" s="149" t="s">
        <v>532</v>
      </c>
      <c r="F241" s="149" t="s">
        <v>533</v>
      </c>
      <c r="G241" s="149">
        <v>33460</v>
      </c>
      <c r="H241" s="149" t="s">
        <v>86</v>
      </c>
      <c r="I241" s="153">
        <v>30289</v>
      </c>
      <c r="J241" s="149" t="s">
        <v>534</v>
      </c>
      <c r="K241" s="149" t="s">
        <v>819</v>
      </c>
    </row>
    <row r="242" spans="1:11" x14ac:dyDescent="0.25">
      <c r="A242" s="154">
        <v>74261984</v>
      </c>
      <c r="B242" s="149">
        <v>674667426</v>
      </c>
      <c r="C242" s="149">
        <v>241</v>
      </c>
      <c r="D242" s="149" t="s">
        <v>535</v>
      </c>
      <c r="E242" s="149" t="s">
        <v>536</v>
      </c>
      <c r="F242" s="149" t="s">
        <v>537</v>
      </c>
      <c r="G242" s="149">
        <v>33290</v>
      </c>
      <c r="H242" s="149" t="s">
        <v>115</v>
      </c>
      <c r="I242" s="153">
        <v>30963</v>
      </c>
      <c r="J242" s="149" t="s">
        <v>538</v>
      </c>
      <c r="K242" s="149" t="s">
        <v>818</v>
      </c>
    </row>
    <row r="243" spans="1:11" x14ac:dyDescent="0.25">
      <c r="A243" s="154">
        <v>9031976</v>
      </c>
      <c r="B243" s="149">
        <v>679250903</v>
      </c>
      <c r="C243" s="149">
        <v>242</v>
      </c>
      <c r="D243" s="149" t="s">
        <v>313</v>
      </c>
      <c r="E243" s="149" t="s">
        <v>539</v>
      </c>
      <c r="F243" s="149" t="s">
        <v>540</v>
      </c>
      <c r="G243" s="149">
        <v>33460</v>
      </c>
      <c r="H243" s="149" t="s">
        <v>86</v>
      </c>
      <c r="I243" s="153">
        <v>28103</v>
      </c>
      <c r="J243" s="149" t="s">
        <v>541</v>
      </c>
      <c r="K243" s="149" t="s">
        <v>819</v>
      </c>
    </row>
    <row r="244" spans="1:11" x14ac:dyDescent="0.25">
      <c r="A244" s="154">
        <v>80951971</v>
      </c>
      <c r="B244" s="149">
        <v>667828095</v>
      </c>
      <c r="C244" s="149">
        <v>243</v>
      </c>
      <c r="D244" s="149" t="s">
        <v>410</v>
      </c>
      <c r="E244" s="149" t="s">
        <v>1213</v>
      </c>
      <c r="F244" s="149" t="s">
        <v>542</v>
      </c>
      <c r="G244" s="149">
        <v>33460</v>
      </c>
      <c r="H244" s="149" t="s">
        <v>107</v>
      </c>
      <c r="I244" s="153">
        <v>26140</v>
      </c>
      <c r="J244" s="149" t="s">
        <v>543</v>
      </c>
      <c r="K244" s="149" t="s">
        <v>818</v>
      </c>
    </row>
    <row r="245" spans="1:11" x14ac:dyDescent="0.25">
      <c r="A245" s="154">
        <v>14421963</v>
      </c>
      <c r="B245" s="149">
        <v>683101442</v>
      </c>
      <c r="C245" s="149">
        <v>244</v>
      </c>
      <c r="D245" s="149" t="s">
        <v>317</v>
      </c>
      <c r="E245" s="149" t="s">
        <v>544</v>
      </c>
      <c r="F245" s="149" t="s">
        <v>545</v>
      </c>
      <c r="G245" s="149">
        <v>33290</v>
      </c>
      <c r="H245" s="149" t="s">
        <v>115</v>
      </c>
      <c r="I245" s="153">
        <v>23284</v>
      </c>
      <c r="J245" s="149" t="s">
        <v>546</v>
      </c>
      <c r="K245" s="149" t="s">
        <v>819</v>
      </c>
    </row>
    <row r="246" spans="1:11" x14ac:dyDescent="0.25">
      <c r="A246" s="154">
        <v>6721982</v>
      </c>
      <c r="B246" s="149">
        <v>638310672</v>
      </c>
      <c r="C246" s="149">
        <v>245</v>
      </c>
      <c r="D246" s="149" t="s">
        <v>547</v>
      </c>
      <c r="E246" s="149" t="s">
        <v>548</v>
      </c>
      <c r="F246" s="149" t="s">
        <v>549</v>
      </c>
      <c r="G246" s="149">
        <v>33290</v>
      </c>
      <c r="H246" s="149" t="s">
        <v>115</v>
      </c>
      <c r="I246" s="153">
        <v>30261</v>
      </c>
      <c r="J246" s="149" t="s">
        <v>550</v>
      </c>
      <c r="K246" s="149" t="s">
        <v>818</v>
      </c>
    </row>
    <row r="247" spans="1:11" x14ac:dyDescent="0.25">
      <c r="A247" s="154">
        <v>26321980</v>
      </c>
      <c r="B247" s="149">
        <v>616892632</v>
      </c>
      <c r="C247" s="149">
        <v>246</v>
      </c>
      <c r="D247" s="149" t="s">
        <v>216</v>
      </c>
      <c r="E247" s="149" t="s">
        <v>551</v>
      </c>
      <c r="F247" s="149" t="s">
        <v>552</v>
      </c>
      <c r="G247" s="149">
        <v>33460</v>
      </c>
      <c r="H247" s="149" t="s">
        <v>86</v>
      </c>
      <c r="I247" s="153">
        <v>29576</v>
      </c>
      <c r="J247" s="149" t="s">
        <v>553</v>
      </c>
      <c r="K247" s="149" t="s">
        <v>819</v>
      </c>
    </row>
    <row r="248" spans="1:11" x14ac:dyDescent="0.25">
      <c r="A248" s="154">
        <v>33791979</v>
      </c>
      <c r="B248" s="149">
        <v>651353379</v>
      </c>
      <c r="C248" s="149">
        <v>247</v>
      </c>
      <c r="D248" s="149" t="s">
        <v>220</v>
      </c>
      <c r="E248" s="149" t="s">
        <v>1214</v>
      </c>
      <c r="F248" s="149" t="s">
        <v>554</v>
      </c>
      <c r="G248" s="149">
        <v>33460</v>
      </c>
      <c r="H248" s="149" t="s">
        <v>86</v>
      </c>
      <c r="I248" s="153">
        <v>29128</v>
      </c>
      <c r="J248" s="149" t="s">
        <v>555</v>
      </c>
      <c r="K248" s="149" t="s">
        <v>818</v>
      </c>
    </row>
    <row r="249" spans="1:11" x14ac:dyDescent="0.25">
      <c r="A249" s="154">
        <v>82491995</v>
      </c>
      <c r="B249" s="149">
        <v>617968249</v>
      </c>
      <c r="C249" s="149">
        <v>248</v>
      </c>
      <c r="D249" s="149" t="s">
        <v>556</v>
      </c>
      <c r="E249" s="149" t="s">
        <v>557</v>
      </c>
      <c r="F249" s="149" t="s">
        <v>558</v>
      </c>
      <c r="G249" s="149">
        <v>33460</v>
      </c>
      <c r="H249" s="149" t="s">
        <v>86</v>
      </c>
      <c r="I249" s="153">
        <v>34912</v>
      </c>
      <c r="J249" s="149" t="s">
        <v>559</v>
      </c>
      <c r="K249" s="149" t="s">
        <v>818</v>
      </c>
    </row>
    <row r="250" spans="1:11" x14ac:dyDescent="0.25">
      <c r="A250" s="154">
        <v>20601993</v>
      </c>
      <c r="B250" s="149">
        <v>668202060</v>
      </c>
      <c r="C250" s="149">
        <v>249</v>
      </c>
      <c r="D250" s="149" t="s">
        <v>518</v>
      </c>
      <c r="E250" s="149" t="s">
        <v>560</v>
      </c>
      <c r="F250" s="149" t="s">
        <v>561</v>
      </c>
      <c r="G250" s="149">
        <v>33460</v>
      </c>
      <c r="H250" s="149" t="s">
        <v>86</v>
      </c>
      <c r="I250" s="153">
        <v>34318</v>
      </c>
      <c r="J250" s="149" t="s">
        <v>562</v>
      </c>
      <c r="K250" s="149" t="s">
        <v>819</v>
      </c>
    </row>
    <row r="251" spans="1:11" x14ac:dyDescent="0.25">
      <c r="A251" s="154">
        <v>6341969</v>
      </c>
      <c r="B251" s="149">
        <v>676200634</v>
      </c>
      <c r="C251" s="149">
        <v>250</v>
      </c>
      <c r="D251" s="149" t="s">
        <v>104</v>
      </c>
      <c r="E251" s="149" t="s">
        <v>563</v>
      </c>
      <c r="F251" s="149" t="s">
        <v>564</v>
      </c>
      <c r="G251" s="149">
        <v>33290</v>
      </c>
      <c r="H251" s="149" t="s">
        <v>115</v>
      </c>
      <c r="I251" s="153">
        <v>25416</v>
      </c>
      <c r="J251" s="149" t="s">
        <v>565</v>
      </c>
      <c r="K251" s="149" t="s">
        <v>818</v>
      </c>
    </row>
    <row r="252" spans="1:11" x14ac:dyDescent="0.25">
      <c r="A252" s="154">
        <v>78461975</v>
      </c>
      <c r="B252" s="149">
        <v>670767846</v>
      </c>
      <c r="C252" s="149">
        <v>251</v>
      </c>
      <c r="D252" s="149" t="s">
        <v>313</v>
      </c>
      <c r="E252" s="149" t="s">
        <v>233</v>
      </c>
      <c r="F252" s="149" t="s">
        <v>566</v>
      </c>
      <c r="G252" s="149">
        <v>33460</v>
      </c>
      <c r="H252" s="149" t="s">
        <v>86</v>
      </c>
      <c r="I252" s="153">
        <v>27598</v>
      </c>
      <c r="J252" s="149" t="s">
        <v>567</v>
      </c>
      <c r="K252" s="149" t="s">
        <v>818</v>
      </c>
    </row>
    <row r="253" spans="1:11" x14ac:dyDescent="0.25">
      <c r="A253" s="154">
        <v>60681990</v>
      </c>
      <c r="B253" s="149">
        <v>613126068</v>
      </c>
      <c r="C253" s="149">
        <v>252</v>
      </c>
      <c r="D253" s="149" t="s">
        <v>568</v>
      </c>
      <c r="E253" s="149" t="s">
        <v>353</v>
      </c>
      <c r="F253" s="149" t="s">
        <v>569</v>
      </c>
      <c r="G253" s="149">
        <v>33460</v>
      </c>
      <c r="H253" s="149" t="s">
        <v>86</v>
      </c>
      <c r="I253" s="153">
        <v>33085</v>
      </c>
      <c r="J253" s="149" t="s">
        <v>570</v>
      </c>
      <c r="K253" s="149" t="s">
        <v>819</v>
      </c>
    </row>
    <row r="254" spans="1:11" x14ac:dyDescent="0.25">
      <c r="A254" s="154">
        <v>90781987</v>
      </c>
      <c r="B254" s="149">
        <v>623549078</v>
      </c>
      <c r="C254" s="149">
        <v>253</v>
      </c>
      <c r="D254" s="149" t="s">
        <v>571</v>
      </c>
      <c r="E254" s="149" t="s">
        <v>342</v>
      </c>
      <c r="F254" s="149" t="s">
        <v>572</v>
      </c>
      <c r="G254" s="149">
        <v>33460</v>
      </c>
      <c r="H254" s="149" t="s">
        <v>86</v>
      </c>
      <c r="I254" s="153">
        <v>32035</v>
      </c>
      <c r="J254" s="149" t="s">
        <v>573</v>
      </c>
      <c r="K254" s="149" t="s">
        <v>818</v>
      </c>
    </row>
    <row r="255" spans="1:11" x14ac:dyDescent="0.25">
      <c r="A255" s="154">
        <v>69091991</v>
      </c>
      <c r="B255" s="149">
        <v>685566909</v>
      </c>
      <c r="C255" s="149">
        <v>254</v>
      </c>
      <c r="D255" s="149" t="s">
        <v>574</v>
      </c>
      <c r="E255" s="149" t="s">
        <v>575</v>
      </c>
      <c r="F255" s="149" t="s">
        <v>576</v>
      </c>
      <c r="G255" s="149">
        <v>33460</v>
      </c>
      <c r="H255" s="149" t="s">
        <v>86</v>
      </c>
      <c r="I255" s="153">
        <v>33543</v>
      </c>
      <c r="J255" s="149" t="s">
        <v>577</v>
      </c>
      <c r="K255" s="149" t="s">
        <v>818</v>
      </c>
    </row>
    <row r="256" spans="1:11" x14ac:dyDescent="0.25">
      <c r="A256" s="154">
        <v>18631987</v>
      </c>
      <c r="B256" s="149">
        <v>664231863</v>
      </c>
      <c r="C256" s="149">
        <v>255</v>
      </c>
      <c r="D256" s="149" t="s">
        <v>547</v>
      </c>
      <c r="E256" s="149" t="s">
        <v>578</v>
      </c>
      <c r="F256" s="149" t="s">
        <v>579</v>
      </c>
      <c r="G256" s="149">
        <v>33290</v>
      </c>
      <c r="H256" s="149" t="s">
        <v>491</v>
      </c>
      <c r="I256" s="153">
        <v>31964</v>
      </c>
      <c r="J256" s="149" t="s">
        <v>580</v>
      </c>
      <c r="K256" s="149" t="s">
        <v>819</v>
      </c>
    </row>
    <row r="257" spans="1:11" x14ac:dyDescent="0.25">
      <c r="A257" s="154">
        <v>76631974</v>
      </c>
      <c r="B257" s="149">
        <v>682067663</v>
      </c>
      <c r="C257" s="149">
        <v>256</v>
      </c>
      <c r="D257" s="149" t="s">
        <v>581</v>
      </c>
      <c r="E257" s="149" t="s">
        <v>582</v>
      </c>
      <c r="F257" s="149" t="s">
        <v>583</v>
      </c>
      <c r="G257" s="149">
        <v>33460</v>
      </c>
      <c r="H257" s="149" t="s">
        <v>86</v>
      </c>
      <c r="I257" s="153">
        <v>27181</v>
      </c>
      <c r="J257" s="149" t="s">
        <v>584</v>
      </c>
      <c r="K257" s="149" t="s">
        <v>818</v>
      </c>
    </row>
    <row r="258" spans="1:11" x14ac:dyDescent="0.25">
      <c r="A258" s="154">
        <v>87361992</v>
      </c>
      <c r="B258" s="149">
        <v>623488736</v>
      </c>
      <c r="C258" s="149">
        <v>257</v>
      </c>
      <c r="D258" s="149" t="s">
        <v>585</v>
      </c>
      <c r="E258" s="149" t="s">
        <v>586</v>
      </c>
      <c r="F258" s="149" t="s">
        <v>587</v>
      </c>
      <c r="G258" s="149">
        <v>33460</v>
      </c>
      <c r="H258" s="149" t="s">
        <v>86</v>
      </c>
      <c r="I258" s="153">
        <v>33794</v>
      </c>
      <c r="J258" s="149" t="s">
        <v>588</v>
      </c>
      <c r="K258" s="149" t="s">
        <v>819</v>
      </c>
    </row>
    <row r="259" spans="1:11" x14ac:dyDescent="0.25">
      <c r="A259" s="154">
        <v>79321961</v>
      </c>
      <c r="B259" s="149">
        <v>681077932</v>
      </c>
      <c r="C259" s="149">
        <v>258</v>
      </c>
      <c r="D259" s="149" t="s">
        <v>589</v>
      </c>
      <c r="E259" s="149" t="s">
        <v>590</v>
      </c>
      <c r="F259" s="149" t="s">
        <v>591</v>
      </c>
      <c r="G259" s="149">
        <v>33290</v>
      </c>
      <c r="H259" s="149" t="s">
        <v>115</v>
      </c>
      <c r="I259" s="153">
        <v>22495</v>
      </c>
      <c r="J259" s="149" t="s">
        <v>592</v>
      </c>
      <c r="K259" s="149" t="s">
        <v>819</v>
      </c>
    </row>
    <row r="260" spans="1:11" x14ac:dyDescent="0.25">
      <c r="A260" s="154">
        <v>7782010</v>
      </c>
      <c r="B260" s="149">
        <v>611170778</v>
      </c>
      <c r="C260" s="149">
        <v>259</v>
      </c>
      <c r="D260" s="149" t="s">
        <v>593</v>
      </c>
      <c r="E260" s="149" t="s">
        <v>594</v>
      </c>
      <c r="F260" s="149" t="s">
        <v>595</v>
      </c>
      <c r="G260" s="149">
        <v>33460</v>
      </c>
      <c r="H260" s="149" t="s">
        <v>86</v>
      </c>
      <c r="I260" s="153">
        <v>40328</v>
      </c>
      <c r="J260" s="149" t="s">
        <v>596</v>
      </c>
      <c r="K260" s="149" t="s">
        <v>818</v>
      </c>
    </row>
    <row r="261" spans="1:11" x14ac:dyDescent="0.25">
      <c r="A261" s="154">
        <v>7781981</v>
      </c>
      <c r="B261" s="149">
        <v>611170778</v>
      </c>
      <c r="C261" s="149">
        <v>260</v>
      </c>
      <c r="D261" s="149" t="s">
        <v>597</v>
      </c>
      <c r="E261" s="149" t="s">
        <v>598</v>
      </c>
      <c r="F261" s="149" t="s">
        <v>599</v>
      </c>
      <c r="G261" s="149">
        <v>33460</v>
      </c>
      <c r="H261" s="149" t="s">
        <v>86</v>
      </c>
      <c r="I261" s="153">
        <v>29727</v>
      </c>
      <c r="J261" s="149" t="s">
        <v>596</v>
      </c>
      <c r="K261" s="149" t="s">
        <v>818</v>
      </c>
    </row>
    <row r="262" spans="1:11" x14ac:dyDescent="0.25">
      <c r="A262" s="154">
        <v>10171998</v>
      </c>
      <c r="B262" s="149">
        <v>628181017</v>
      </c>
      <c r="C262" s="149">
        <v>261</v>
      </c>
      <c r="D262" s="149" t="s">
        <v>1043</v>
      </c>
      <c r="E262" s="149" t="s">
        <v>600</v>
      </c>
      <c r="F262" s="149" t="s">
        <v>131</v>
      </c>
      <c r="G262" s="149">
        <v>33460</v>
      </c>
      <c r="H262" s="149" t="s">
        <v>86</v>
      </c>
      <c r="I262" s="153">
        <v>35835</v>
      </c>
      <c r="J262" s="149" t="s">
        <v>601</v>
      </c>
      <c r="K262" s="149" t="s">
        <v>818</v>
      </c>
    </row>
    <row r="263" spans="1:11" x14ac:dyDescent="0.25">
      <c r="A263" s="154">
        <v>14421956</v>
      </c>
      <c r="B263" s="149">
        <v>620321442</v>
      </c>
      <c r="C263" s="149">
        <v>262</v>
      </c>
      <c r="D263" s="149" t="s">
        <v>174</v>
      </c>
      <c r="E263" s="149" t="s">
        <v>602</v>
      </c>
      <c r="F263" s="149" t="s">
        <v>603</v>
      </c>
      <c r="G263" s="149">
        <v>33460</v>
      </c>
      <c r="H263" s="149" t="s">
        <v>86</v>
      </c>
      <c r="I263" s="153">
        <v>20591</v>
      </c>
      <c r="J263" s="149" t="s">
        <v>604</v>
      </c>
      <c r="K263" s="149" t="s">
        <v>819</v>
      </c>
    </row>
    <row r="264" spans="1:11" x14ac:dyDescent="0.25">
      <c r="A264" s="154">
        <v>68571958</v>
      </c>
      <c r="B264" s="149">
        <v>637336857</v>
      </c>
      <c r="C264" s="149">
        <v>263</v>
      </c>
      <c r="D264" s="149" t="s">
        <v>605</v>
      </c>
      <c r="E264" s="149" t="s">
        <v>606</v>
      </c>
      <c r="F264" s="149" t="s">
        <v>607</v>
      </c>
      <c r="G264" s="149">
        <v>33460</v>
      </c>
      <c r="H264" s="149" t="s">
        <v>86</v>
      </c>
      <c r="I264" s="153">
        <v>21318</v>
      </c>
      <c r="J264" s="149" t="s">
        <v>608</v>
      </c>
      <c r="K264" s="149" t="s">
        <v>818</v>
      </c>
    </row>
    <row r="265" spans="1:11" x14ac:dyDescent="0.25">
      <c r="A265" s="154">
        <v>51021981</v>
      </c>
      <c r="B265" s="149">
        <v>662415102</v>
      </c>
      <c r="C265" s="149">
        <v>264</v>
      </c>
      <c r="D265" s="149" t="s">
        <v>609</v>
      </c>
      <c r="E265" s="149" t="s">
        <v>610</v>
      </c>
      <c r="F265" s="149" t="s">
        <v>611</v>
      </c>
      <c r="G265" s="149">
        <v>33290</v>
      </c>
      <c r="H265" s="149" t="s">
        <v>459</v>
      </c>
      <c r="I265" s="153">
        <v>29602</v>
      </c>
      <c r="J265" s="149" t="s">
        <v>612</v>
      </c>
      <c r="K265" s="149" t="s">
        <v>819</v>
      </c>
    </row>
    <row r="266" spans="1:11" x14ac:dyDescent="0.25">
      <c r="A266" s="154">
        <v>40631990</v>
      </c>
      <c r="B266" s="149">
        <v>649114063</v>
      </c>
      <c r="C266" s="149">
        <v>265</v>
      </c>
      <c r="D266" s="149" t="s">
        <v>613</v>
      </c>
      <c r="E266" s="149" t="s">
        <v>614</v>
      </c>
      <c r="F266" s="149" t="s">
        <v>615</v>
      </c>
      <c r="G266" s="149">
        <v>33460</v>
      </c>
      <c r="H266" s="149" t="s">
        <v>107</v>
      </c>
      <c r="I266" s="153">
        <v>33125</v>
      </c>
      <c r="J266" s="149" t="s">
        <v>616</v>
      </c>
      <c r="K266" s="149" t="s">
        <v>819</v>
      </c>
    </row>
    <row r="267" spans="1:11" x14ac:dyDescent="0.25">
      <c r="A267" s="154">
        <v>14531986</v>
      </c>
      <c r="B267" s="149">
        <v>659071453</v>
      </c>
      <c r="C267" s="149">
        <v>266</v>
      </c>
      <c r="D267" s="149" t="s">
        <v>188</v>
      </c>
      <c r="E267" s="149" t="s">
        <v>617</v>
      </c>
      <c r="F267" s="149" t="s">
        <v>618</v>
      </c>
      <c r="G267" s="149">
        <v>33460</v>
      </c>
      <c r="H267" s="149" t="s">
        <v>86</v>
      </c>
      <c r="I267" s="153">
        <v>31474</v>
      </c>
      <c r="J267" s="149" t="s">
        <v>619</v>
      </c>
      <c r="K267" s="149" t="s">
        <v>818</v>
      </c>
    </row>
    <row r="268" spans="1:11" x14ac:dyDescent="0.25">
      <c r="A268" s="154">
        <v>59001970</v>
      </c>
      <c r="B268" s="149">
        <v>623305900</v>
      </c>
      <c r="C268" s="149">
        <v>267</v>
      </c>
      <c r="D268" s="149" t="s">
        <v>166</v>
      </c>
      <c r="E268" s="149" t="s">
        <v>320</v>
      </c>
      <c r="F268" s="149" t="s">
        <v>620</v>
      </c>
      <c r="G268" s="149">
        <v>33290</v>
      </c>
      <c r="H268" s="149" t="s">
        <v>115</v>
      </c>
      <c r="I268" s="153">
        <v>25857</v>
      </c>
      <c r="J268" s="149" t="s">
        <v>621</v>
      </c>
      <c r="K268" s="149" t="s">
        <v>819</v>
      </c>
    </row>
    <row r="269" spans="1:11" x14ac:dyDescent="0.25">
      <c r="A269" s="154">
        <v>1131953</v>
      </c>
      <c r="B269" s="149">
        <v>618690113</v>
      </c>
      <c r="C269" s="149">
        <v>268</v>
      </c>
      <c r="D269" s="149" t="s">
        <v>622</v>
      </c>
      <c r="E269" s="149" t="s">
        <v>300</v>
      </c>
      <c r="F269" s="149" t="s">
        <v>301</v>
      </c>
      <c r="G269" s="149">
        <v>33290</v>
      </c>
      <c r="H269" s="149" t="s">
        <v>115</v>
      </c>
      <c r="I269" s="153">
        <v>19396</v>
      </c>
      <c r="J269" s="149" t="s">
        <v>623</v>
      </c>
      <c r="K269" s="149" t="s">
        <v>818</v>
      </c>
    </row>
    <row r="270" spans="1:11" x14ac:dyDescent="0.25">
      <c r="A270" s="154">
        <v>64161957</v>
      </c>
      <c r="B270" s="149">
        <v>660816416</v>
      </c>
      <c r="C270" s="149">
        <v>269</v>
      </c>
      <c r="D270" s="149" t="s">
        <v>299</v>
      </c>
      <c r="E270" s="149" t="s">
        <v>624</v>
      </c>
      <c r="F270" s="149" t="s">
        <v>625</v>
      </c>
      <c r="G270" s="149">
        <v>33290</v>
      </c>
      <c r="H270" s="149" t="s">
        <v>115</v>
      </c>
      <c r="I270" s="153">
        <v>21038</v>
      </c>
      <c r="J270" s="149" t="s">
        <v>626</v>
      </c>
      <c r="K270" s="149" t="s">
        <v>818</v>
      </c>
    </row>
    <row r="271" spans="1:11" x14ac:dyDescent="0.25">
      <c r="A271" s="154">
        <v>64051990</v>
      </c>
      <c r="B271" s="149">
        <v>778786405</v>
      </c>
      <c r="C271" s="149">
        <v>270</v>
      </c>
      <c r="D271" s="149" t="s">
        <v>627</v>
      </c>
      <c r="E271" s="149" t="s">
        <v>628</v>
      </c>
      <c r="F271" s="149" t="s">
        <v>629</v>
      </c>
      <c r="G271" s="149">
        <v>33460</v>
      </c>
      <c r="H271" s="149" t="s">
        <v>86</v>
      </c>
      <c r="I271" s="153">
        <v>33102</v>
      </c>
      <c r="J271" s="149" t="s">
        <v>630</v>
      </c>
      <c r="K271" s="149" t="s">
        <v>818</v>
      </c>
    </row>
    <row r="272" spans="1:11" x14ac:dyDescent="0.25">
      <c r="A272" s="154">
        <v>99221974</v>
      </c>
      <c r="B272" s="149">
        <v>607829922</v>
      </c>
      <c r="C272" s="149">
        <v>271</v>
      </c>
      <c r="D272" s="149" t="s">
        <v>410</v>
      </c>
      <c r="E272" s="149" t="s">
        <v>631</v>
      </c>
      <c r="F272" s="149" t="s">
        <v>632</v>
      </c>
      <c r="G272" s="149">
        <v>33460</v>
      </c>
      <c r="H272" s="149" t="s">
        <v>86</v>
      </c>
      <c r="I272" s="153">
        <v>27072</v>
      </c>
      <c r="J272" s="149" t="s">
        <v>633</v>
      </c>
      <c r="K272" s="149" t="s">
        <v>818</v>
      </c>
    </row>
    <row r="273" spans="1:11" x14ac:dyDescent="0.25">
      <c r="A273" s="154">
        <v>32321954</v>
      </c>
      <c r="B273" s="149">
        <v>688853232</v>
      </c>
      <c r="C273" s="149">
        <v>272</v>
      </c>
      <c r="D273" s="149" t="s">
        <v>634</v>
      </c>
      <c r="E273" s="149" t="s">
        <v>635</v>
      </c>
      <c r="F273" s="149" t="s">
        <v>636</v>
      </c>
      <c r="G273" s="149">
        <v>33290</v>
      </c>
      <c r="H273" s="149" t="s">
        <v>115</v>
      </c>
      <c r="I273" s="153">
        <v>19796</v>
      </c>
      <c r="J273" s="149" t="s">
        <v>637</v>
      </c>
      <c r="K273" s="149" t="s">
        <v>818</v>
      </c>
    </row>
    <row r="274" spans="1:11" x14ac:dyDescent="0.25">
      <c r="A274" s="154">
        <v>74101961</v>
      </c>
      <c r="B274" s="149">
        <v>679267410</v>
      </c>
      <c r="C274" s="149">
        <v>273</v>
      </c>
      <c r="D274" s="149" t="s">
        <v>178</v>
      </c>
      <c r="E274" s="149" t="s">
        <v>638</v>
      </c>
      <c r="F274" s="149" t="s">
        <v>639</v>
      </c>
      <c r="G274" s="149">
        <v>33460</v>
      </c>
      <c r="H274" s="149" t="s">
        <v>86</v>
      </c>
      <c r="I274" s="153">
        <v>22379</v>
      </c>
      <c r="J274" s="149" t="s">
        <v>640</v>
      </c>
      <c r="K274" s="149" t="s">
        <v>818</v>
      </c>
    </row>
    <row r="275" spans="1:11" x14ac:dyDescent="0.25">
      <c r="A275" s="154">
        <v>30091986</v>
      </c>
      <c r="B275" s="149">
        <v>625623009</v>
      </c>
      <c r="C275" s="149">
        <v>274</v>
      </c>
      <c r="D275" s="149" t="s">
        <v>150</v>
      </c>
      <c r="E275" s="149" t="s">
        <v>641</v>
      </c>
      <c r="F275" s="149" t="s">
        <v>642</v>
      </c>
      <c r="G275" s="149">
        <v>33290</v>
      </c>
      <c r="H275" s="149" t="s">
        <v>115</v>
      </c>
      <c r="I275" s="153">
        <v>31433</v>
      </c>
      <c r="J275" s="149" t="s">
        <v>643</v>
      </c>
      <c r="K275" s="149" t="s">
        <v>819</v>
      </c>
    </row>
    <row r="276" spans="1:11" x14ac:dyDescent="0.25">
      <c r="A276" s="154">
        <v>60271979</v>
      </c>
      <c r="B276" s="149">
        <v>625396027</v>
      </c>
      <c r="C276" s="149">
        <v>275</v>
      </c>
      <c r="D276" s="149" t="s">
        <v>313</v>
      </c>
      <c r="E276" s="149" t="s">
        <v>644</v>
      </c>
      <c r="F276" s="149" t="s">
        <v>1215</v>
      </c>
      <c r="G276" s="149">
        <v>33290</v>
      </c>
      <c r="H276" s="149" t="s">
        <v>115</v>
      </c>
      <c r="I276" s="153">
        <v>28878</v>
      </c>
      <c r="J276" s="149" t="s">
        <v>645</v>
      </c>
      <c r="K276" s="149" t="s">
        <v>818</v>
      </c>
    </row>
    <row r="277" spans="1:11" x14ac:dyDescent="0.25">
      <c r="A277" s="154">
        <v>44481969</v>
      </c>
      <c r="B277" s="149">
        <v>611684448</v>
      </c>
      <c r="C277" s="149">
        <v>276</v>
      </c>
      <c r="D277" s="149" t="s">
        <v>646</v>
      </c>
      <c r="E277" s="149" t="s">
        <v>647</v>
      </c>
      <c r="F277" s="149" t="s">
        <v>648</v>
      </c>
      <c r="G277" s="149">
        <v>33460</v>
      </c>
      <c r="H277" s="149" t="s">
        <v>86</v>
      </c>
      <c r="I277" s="153">
        <v>25399</v>
      </c>
      <c r="J277" s="149" t="s">
        <v>649</v>
      </c>
      <c r="K277" s="149" t="s">
        <v>818</v>
      </c>
    </row>
    <row r="278" spans="1:11" x14ac:dyDescent="0.25">
      <c r="A278" s="154">
        <v>52161991</v>
      </c>
      <c r="B278" s="149">
        <v>669745216</v>
      </c>
      <c r="C278" s="149">
        <v>277</v>
      </c>
      <c r="D278" s="149" t="s">
        <v>650</v>
      </c>
      <c r="E278" s="149" t="s">
        <v>651</v>
      </c>
      <c r="F278" s="149" t="s">
        <v>652</v>
      </c>
      <c r="G278" s="149">
        <v>33460</v>
      </c>
      <c r="H278" s="149" t="s">
        <v>86</v>
      </c>
      <c r="I278" s="153">
        <v>33391</v>
      </c>
      <c r="J278" s="149" t="s">
        <v>653</v>
      </c>
      <c r="K278" s="149" t="s">
        <v>819</v>
      </c>
    </row>
    <row r="279" spans="1:11" x14ac:dyDescent="0.25">
      <c r="A279" s="154">
        <v>39371975</v>
      </c>
      <c r="B279" s="149">
        <v>686003937</v>
      </c>
      <c r="C279" s="149">
        <v>278</v>
      </c>
      <c r="D279" s="149" t="s">
        <v>654</v>
      </c>
      <c r="E279" s="149" t="s">
        <v>655</v>
      </c>
      <c r="F279" s="149" t="s">
        <v>656</v>
      </c>
      <c r="G279" s="149">
        <v>33460</v>
      </c>
      <c r="H279" s="149" t="s">
        <v>86</v>
      </c>
      <c r="I279" s="153">
        <v>27453</v>
      </c>
      <c r="J279" s="149" t="s">
        <v>657</v>
      </c>
      <c r="K279" s="149" t="s">
        <v>818</v>
      </c>
    </row>
    <row r="280" spans="1:11" x14ac:dyDescent="0.25">
      <c r="A280" s="154">
        <v>61771969</v>
      </c>
      <c r="B280" s="149">
        <v>625076177</v>
      </c>
      <c r="C280" s="149">
        <v>279</v>
      </c>
      <c r="D280" s="149" t="s">
        <v>306</v>
      </c>
      <c r="E280" s="149" t="s">
        <v>658</v>
      </c>
      <c r="F280" s="149" t="s">
        <v>659</v>
      </c>
      <c r="G280" s="149">
        <v>33460</v>
      </c>
      <c r="H280" s="149" t="s">
        <v>148</v>
      </c>
      <c r="I280" s="153">
        <v>25204</v>
      </c>
      <c r="J280" s="149" t="s">
        <v>660</v>
      </c>
      <c r="K280" s="149" t="s">
        <v>818</v>
      </c>
    </row>
    <row r="281" spans="1:11" x14ac:dyDescent="0.25">
      <c r="A281" s="154">
        <v>96871981</v>
      </c>
      <c r="B281" s="149">
        <v>666449687</v>
      </c>
      <c r="C281" s="149">
        <v>280</v>
      </c>
      <c r="D281" s="149" t="s">
        <v>100</v>
      </c>
      <c r="E281" s="149" t="s">
        <v>661</v>
      </c>
      <c r="F281" s="149" t="s">
        <v>662</v>
      </c>
      <c r="G281" s="149">
        <v>33290</v>
      </c>
      <c r="H281" s="149" t="s">
        <v>115</v>
      </c>
      <c r="I281" s="153">
        <v>29808</v>
      </c>
      <c r="J281" s="149" t="s">
        <v>663</v>
      </c>
      <c r="K281" s="149" t="s">
        <v>818</v>
      </c>
    </row>
    <row r="282" spans="1:11" x14ac:dyDescent="0.25">
      <c r="A282" s="154">
        <v>29621972</v>
      </c>
      <c r="B282" s="149">
        <v>682282962</v>
      </c>
      <c r="C282" s="149">
        <v>281</v>
      </c>
      <c r="D282" s="149" t="s">
        <v>664</v>
      </c>
      <c r="E282" s="149" t="s">
        <v>665</v>
      </c>
      <c r="F282" s="149" t="s">
        <v>666</v>
      </c>
      <c r="G282" s="149">
        <v>33460</v>
      </c>
      <c r="H282" s="149" t="s">
        <v>86</v>
      </c>
      <c r="I282" s="153">
        <v>26324</v>
      </c>
      <c r="J282" s="149" t="s">
        <v>667</v>
      </c>
      <c r="K282" s="149" t="s">
        <v>819</v>
      </c>
    </row>
    <row r="283" spans="1:11" x14ac:dyDescent="0.25">
      <c r="A283" s="154">
        <v>55511984</v>
      </c>
      <c r="B283" s="149">
        <v>684465551</v>
      </c>
      <c r="C283" s="149">
        <v>282</v>
      </c>
      <c r="D283" s="149" t="s">
        <v>668</v>
      </c>
      <c r="E283" s="149" t="s">
        <v>669</v>
      </c>
      <c r="F283" s="149" t="s">
        <v>670</v>
      </c>
      <c r="G283" s="149">
        <v>33460</v>
      </c>
      <c r="H283" s="149" t="s">
        <v>86</v>
      </c>
      <c r="I283" s="153">
        <v>30974</v>
      </c>
      <c r="J283" s="149" t="s">
        <v>671</v>
      </c>
      <c r="K283" s="149" t="s">
        <v>818</v>
      </c>
    </row>
    <row r="284" spans="1:11" x14ac:dyDescent="0.25">
      <c r="A284" s="154">
        <v>36441969</v>
      </c>
      <c r="B284" s="149">
        <v>687113644</v>
      </c>
      <c r="C284" s="149">
        <v>283</v>
      </c>
      <c r="D284" s="149" t="s">
        <v>672</v>
      </c>
      <c r="E284" s="149" t="s">
        <v>673</v>
      </c>
      <c r="F284" s="149" t="s">
        <v>674</v>
      </c>
      <c r="G284" s="149">
        <v>33460</v>
      </c>
      <c r="H284" s="149" t="s">
        <v>86</v>
      </c>
      <c r="I284" s="153">
        <v>25279</v>
      </c>
      <c r="J284" s="149" t="s">
        <v>675</v>
      </c>
      <c r="K284" s="149" t="s">
        <v>818</v>
      </c>
    </row>
    <row r="285" spans="1:11" x14ac:dyDescent="0.25">
      <c r="A285" s="154">
        <v>31191986</v>
      </c>
      <c r="B285" s="149">
        <v>624553119</v>
      </c>
      <c r="C285" s="149">
        <v>284</v>
      </c>
      <c r="D285" s="149" t="s">
        <v>676</v>
      </c>
      <c r="E285" s="149" t="s">
        <v>677</v>
      </c>
      <c r="F285" s="149" t="s">
        <v>678</v>
      </c>
      <c r="G285" s="149">
        <v>33290</v>
      </c>
      <c r="H285" s="149" t="s">
        <v>115</v>
      </c>
      <c r="I285" s="153">
        <v>31708</v>
      </c>
      <c r="J285" s="149" t="s">
        <v>679</v>
      </c>
      <c r="K285" s="149" t="s">
        <v>819</v>
      </c>
    </row>
    <row r="286" spans="1:11" x14ac:dyDescent="0.25">
      <c r="A286" s="154">
        <v>42381984</v>
      </c>
      <c r="B286" s="149">
        <v>621454238</v>
      </c>
      <c r="C286" s="149">
        <v>285</v>
      </c>
      <c r="D286" s="149" t="s">
        <v>188</v>
      </c>
      <c r="E286" s="149" t="s">
        <v>680</v>
      </c>
      <c r="F286" s="149" t="s">
        <v>681</v>
      </c>
      <c r="G286" s="149">
        <v>33460</v>
      </c>
      <c r="H286" s="149" t="s">
        <v>148</v>
      </c>
      <c r="I286" s="153">
        <v>30872</v>
      </c>
      <c r="J286" s="149" t="s">
        <v>682</v>
      </c>
      <c r="K286" s="149" t="s">
        <v>818</v>
      </c>
    </row>
    <row r="287" spans="1:11" x14ac:dyDescent="0.25">
      <c r="A287" s="154">
        <v>63491963</v>
      </c>
      <c r="B287" s="149">
        <v>779216349</v>
      </c>
      <c r="C287" s="149">
        <v>286</v>
      </c>
      <c r="D287" s="149" t="s">
        <v>683</v>
      </c>
      <c r="E287" s="149" t="s">
        <v>684</v>
      </c>
      <c r="F287" s="149" t="s">
        <v>685</v>
      </c>
      <c r="G287" s="149">
        <v>33460</v>
      </c>
      <c r="H287" s="149" t="s">
        <v>148</v>
      </c>
      <c r="I287" s="153">
        <v>23072</v>
      </c>
      <c r="J287" s="149" t="s">
        <v>686</v>
      </c>
      <c r="K287" s="149" t="s">
        <v>818</v>
      </c>
    </row>
    <row r="288" spans="1:11" x14ac:dyDescent="0.25">
      <c r="A288" s="154">
        <v>35291981</v>
      </c>
      <c r="B288" s="149">
        <v>603813529</v>
      </c>
      <c r="C288" s="149">
        <v>287</v>
      </c>
      <c r="D288" s="149" t="s">
        <v>687</v>
      </c>
      <c r="E288" s="149" t="s">
        <v>688</v>
      </c>
      <c r="F288" s="149" t="s">
        <v>689</v>
      </c>
      <c r="G288" s="149">
        <v>33290</v>
      </c>
      <c r="H288" s="149" t="s">
        <v>115</v>
      </c>
      <c r="I288" s="153">
        <v>29641</v>
      </c>
      <c r="J288" s="149" t="s">
        <v>690</v>
      </c>
      <c r="K288" s="149" t="s">
        <v>819</v>
      </c>
    </row>
    <row r="289" spans="1:11" x14ac:dyDescent="0.25">
      <c r="A289" s="154">
        <v>74681970</v>
      </c>
      <c r="B289" s="149">
        <v>663137468</v>
      </c>
      <c r="C289" s="149">
        <v>288</v>
      </c>
      <c r="D289" s="149" t="s">
        <v>691</v>
      </c>
      <c r="E289" s="149" t="s">
        <v>692</v>
      </c>
      <c r="F289" s="149" t="s">
        <v>693</v>
      </c>
      <c r="G289" s="149">
        <v>33460</v>
      </c>
      <c r="H289" s="149" t="s">
        <v>86</v>
      </c>
      <c r="I289" s="153">
        <v>25886</v>
      </c>
      <c r="J289" s="149" t="s">
        <v>694</v>
      </c>
      <c r="K289" s="149" t="s">
        <v>819</v>
      </c>
    </row>
    <row r="290" spans="1:11" x14ac:dyDescent="0.25">
      <c r="A290" s="154">
        <v>50621974</v>
      </c>
      <c r="B290" s="149">
        <v>678085062</v>
      </c>
      <c r="C290" s="149">
        <v>289</v>
      </c>
      <c r="D290" s="149" t="s">
        <v>581</v>
      </c>
      <c r="E290" s="149" t="s">
        <v>695</v>
      </c>
      <c r="F290" s="149" t="s">
        <v>696</v>
      </c>
      <c r="G290" s="149">
        <v>33460</v>
      </c>
      <c r="H290" s="149" t="s">
        <v>148</v>
      </c>
      <c r="I290" s="153">
        <v>27247</v>
      </c>
      <c r="J290" s="149" t="s">
        <v>697</v>
      </c>
      <c r="K290" s="149" t="s">
        <v>819</v>
      </c>
    </row>
    <row r="291" spans="1:11" x14ac:dyDescent="0.25">
      <c r="A291" s="154">
        <v>91031963</v>
      </c>
      <c r="B291" s="149">
        <v>786999103</v>
      </c>
      <c r="C291" s="149">
        <v>290</v>
      </c>
      <c r="D291" s="149" t="s">
        <v>698</v>
      </c>
      <c r="E291" s="149" t="s">
        <v>699</v>
      </c>
      <c r="F291" s="149" t="s">
        <v>700</v>
      </c>
      <c r="G291" s="149">
        <v>33460</v>
      </c>
      <c r="H291" s="149" t="s">
        <v>86</v>
      </c>
      <c r="I291" s="153">
        <v>23223</v>
      </c>
      <c r="J291" s="149" t="s">
        <v>701</v>
      </c>
      <c r="K291" s="149" t="s">
        <v>818</v>
      </c>
    </row>
    <row r="292" spans="1:11" x14ac:dyDescent="0.25">
      <c r="A292" s="154">
        <v>35681960</v>
      </c>
      <c r="B292" s="149">
        <v>616033568</v>
      </c>
      <c r="C292" s="149">
        <v>291</v>
      </c>
      <c r="D292" s="149" t="s">
        <v>702</v>
      </c>
      <c r="E292" s="149" t="s">
        <v>703</v>
      </c>
      <c r="F292" s="149" t="s">
        <v>704</v>
      </c>
      <c r="G292" s="149">
        <v>33460</v>
      </c>
      <c r="H292" s="149" t="s">
        <v>86</v>
      </c>
      <c r="I292" s="153">
        <v>22013</v>
      </c>
      <c r="J292" s="149" t="s">
        <v>705</v>
      </c>
      <c r="K292" s="149" t="s">
        <v>819</v>
      </c>
    </row>
    <row r="293" spans="1:11" x14ac:dyDescent="0.25">
      <c r="A293" s="154">
        <v>19751969</v>
      </c>
      <c r="B293" s="149">
        <v>613301975</v>
      </c>
      <c r="C293" s="149">
        <v>292</v>
      </c>
      <c r="D293" s="149" t="s">
        <v>299</v>
      </c>
      <c r="E293" s="149" t="s">
        <v>706</v>
      </c>
      <c r="F293" s="149" t="s">
        <v>707</v>
      </c>
      <c r="G293" s="149">
        <v>33480</v>
      </c>
      <c r="H293" s="149" t="s">
        <v>708</v>
      </c>
      <c r="I293" s="153">
        <v>25255</v>
      </c>
      <c r="J293" s="149" t="s">
        <v>709</v>
      </c>
      <c r="K293" s="149" t="s">
        <v>818</v>
      </c>
    </row>
    <row r="294" spans="1:11" x14ac:dyDescent="0.25">
      <c r="A294" s="154">
        <v>771976</v>
      </c>
      <c r="B294" s="149">
        <v>650420077</v>
      </c>
      <c r="C294" s="149">
        <v>293</v>
      </c>
      <c r="D294" s="149" t="s">
        <v>178</v>
      </c>
      <c r="E294" s="149" t="s">
        <v>710</v>
      </c>
      <c r="F294" s="149" t="s">
        <v>711</v>
      </c>
      <c r="G294" s="149">
        <v>33460</v>
      </c>
      <c r="H294" s="149" t="s">
        <v>86</v>
      </c>
      <c r="I294" s="153">
        <v>27946</v>
      </c>
      <c r="J294" s="149" t="s">
        <v>712</v>
      </c>
      <c r="K294" s="149" t="s">
        <v>819</v>
      </c>
    </row>
    <row r="295" spans="1:11" x14ac:dyDescent="0.25">
      <c r="A295" s="154">
        <v>54991970</v>
      </c>
      <c r="B295" s="149">
        <v>603625499</v>
      </c>
      <c r="C295" s="149">
        <v>294</v>
      </c>
      <c r="D295" s="149" t="s">
        <v>672</v>
      </c>
      <c r="E295" s="149" t="s">
        <v>647</v>
      </c>
      <c r="F295" s="149" t="s">
        <v>648</v>
      </c>
      <c r="G295" s="149">
        <v>33460</v>
      </c>
      <c r="H295" s="149" t="s">
        <v>86</v>
      </c>
      <c r="I295" s="153">
        <v>25588</v>
      </c>
      <c r="J295" s="149" t="s">
        <v>713</v>
      </c>
      <c r="K295" s="149" t="s">
        <v>818</v>
      </c>
    </row>
    <row r="296" spans="1:11" x14ac:dyDescent="0.25">
      <c r="A296" s="154">
        <v>79161990</v>
      </c>
      <c r="B296" s="149">
        <v>681847916</v>
      </c>
      <c r="C296" s="149">
        <v>295</v>
      </c>
      <c r="D296" s="149" t="s">
        <v>337</v>
      </c>
      <c r="E296" s="149" t="s">
        <v>714</v>
      </c>
      <c r="F296" s="149" t="s">
        <v>715</v>
      </c>
      <c r="G296" s="149">
        <v>33460</v>
      </c>
      <c r="H296" s="149" t="s">
        <v>86</v>
      </c>
      <c r="I296" s="153">
        <v>32968</v>
      </c>
      <c r="J296" s="149" t="s">
        <v>716</v>
      </c>
      <c r="K296" s="149" t="s">
        <v>819</v>
      </c>
    </row>
    <row r="297" spans="1:11" x14ac:dyDescent="0.25">
      <c r="A297" s="154">
        <v>82821975</v>
      </c>
      <c r="B297" s="149">
        <v>684648282</v>
      </c>
      <c r="C297" s="149">
        <v>296</v>
      </c>
      <c r="D297" s="149" t="s">
        <v>687</v>
      </c>
      <c r="E297" s="149" t="s">
        <v>717</v>
      </c>
      <c r="F297" s="149" t="s">
        <v>718</v>
      </c>
      <c r="G297" s="149">
        <v>33460</v>
      </c>
      <c r="H297" s="149" t="s">
        <v>148</v>
      </c>
      <c r="I297" s="153">
        <v>27522</v>
      </c>
      <c r="J297" s="149" t="s">
        <v>719</v>
      </c>
      <c r="K297" s="149" t="s">
        <v>818</v>
      </c>
    </row>
    <row r="298" spans="1:11" x14ac:dyDescent="0.25">
      <c r="A298" s="154">
        <v>95951969</v>
      </c>
      <c r="B298" s="149">
        <v>684899595</v>
      </c>
      <c r="C298" s="149">
        <v>297</v>
      </c>
      <c r="D298" s="149" t="s">
        <v>306</v>
      </c>
      <c r="E298" s="149" t="s">
        <v>720</v>
      </c>
      <c r="F298" s="149" t="s">
        <v>721</v>
      </c>
      <c r="G298" s="149">
        <v>33460</v>
      </c>
      <c r="H298" s="149" t="s">
        <v>148</v>
      </c>
      <c r="I298" s="153">
        <v>25343</v>
      </c>
      <c r="J298" s="149" t="s">
        <v>722</v>
      </c>
      <c r="K298" s="149" t="s">
        <v>818</v>
      </c>
    </row>
    <row r="299" spans="1:11" x14ac:dyDescent="0.25">
      <c r="A299" s="154">
        <v>3721955</v>
      </c>
      <c r="B299" s="149">
        <v>686170372</v>
      </c>
      <c r="C299" s="149">
        <v>298</v>
      </c>
      <c r="D299" s="149" t="s">
        <v>723</v>
      </c>
      <c r="E299" s="149" t="s">
        <v>724</v>
      </c>
      <c r="F299" s="149" t="s">
        <v>725</v>
      </c>
      <c r="G299" s="149">
        <v>33460</v>
      </c>
      <c r="H299" s="149" t="s">
        <v>86</v>
      </c>
      <c r="I299" s="153">
        <v>20346</v>
      </c>
      <c r="J299" s="149" t="s">
        <v>726</v>
      </c>
      <c r="K299" s="149" t="s">
        <v>819</v>
      </c>
    </row>
    <row r="300" spans="1:11" x14ac:dyDescent="0.25">
      <c r="A300" s="154">
        <v>63041955</v>
      </c>
      <c r="B300" s="149">
        <v>664886304</v>
      </c>
      <c r="C300" s="149">
        <v>299</v>
      </c>
      <c r="D300" s="149" t="s">
        <v>166</v>
      </c>
      <c r="E300" s="149" t="s">
        <v>727</v>
      </c>
      <c r="F300" s="149" t="s">
        <v>728</v>
      </c>
      <c r="G300" s="149">
        <v>33460</v>
      </c>
      <c r="H300" s="149" t="s">
        <v>148</v>
      </c>
      <c r="I300" s="153">
        <v>20381</v>
      </c>
      <c r="J300" s="149" t="s">
        <v>729</v>
      </c>
      <c r="K300" s="149" t="s">
        <v>819</v>
      </c>
    </row>
    <row r="301" spans="1:11" x14ac:dyDescent="0.25">
      <c r="A301" s="154">
        <v>1471978</v>
      </c>
      <c r="B301" s="149">
        <v>671740147</v>
      </c>
      <c r="C301" s="149">
        <v>300</v>
      </c>
      <c r="D301" s="149" t="s">
        <v>192</v>
      </c>
      <c r="E301" s="149" t="s">
        <v>730</v>
      </c>
      <c r="F301" s="149" t="s">
        <v>731</v>
      </c>
      <c r="G301" s="149">
        <v>33290</v>
      </c>
      <c r="H301" s="149" t="s">
        <v>115</v>
      </c>
      <c r="I301" s="153">
        <v>28518</v>
      </c>
      <c r="J301" s="149" t="s">
        <v>732</v>
      </c>
      <c r="K301" s="149" t="s">
        <v>818</v>
      </c>
    </row>
    <row r="302" spans="1:11" x14ac:dyDescent="0.25">
      <c r="A302" s="154">
        <v>43411993</v>
      </c>
      <c r="B302" s="149">
        <v>682874341</v>
      </c>
      <c r="C302" s="149">
        <v>301</v>
      </c>
      <c r="D302" s="149" t="s">
        <v>125</v>
      </c>
      <c r="E302" s="149" t="s">
        <v>733</v>
      </c>
      <c r="F302" s="149" t="s">
        <v>734</v>
      </c>
      <c r="G302" s="149">
        <v>33290</v>
      </c>
      <c r="H302" s="149" t="s">
        <v>115</v>
      </c>
      <c r="I302" s="153">
        <v>34110</v>
      </c>
      <c r="J302" s="149" t="s">
        <v>735</v>
      </c>
      <c r="K302" s="149" t="s">
        <v>818</v>
      </c>
    </row>
    <row r="303" spans="1:11" x14ac:dyDescent="0.25">
      <c r="A303" s="154">
        <v>16481984</v>
      </c>
      <c r="B303" s="149">
        <v>668671648</v>
      </c>
      <c r="C303" s="149">
        <v>302</v>
      </c>
      <c r="D303" s="149" t="s">
        <v>125</v>
      </c>
      <c r="E303" s="149" t="s">
        <v>736</v>
      </c>
      <c r="F303" s="149" t="s">
        <v>737</v>
      </c>
      <c r="G303" s="149">
        <v>33460</v>
      </c>
      <c r="H303" s="149" t="s">
        <v>86</v>
      </c>
      <c r="I303" s="153">
        <v>30877</v>
      </c>
      <c r="J303" s="149" t="s">
        <v>738</v>
      </c>
      <c r="K303" s="149" t="s">
        <v>818</v>
      </c>
    </row>
    <row r="304" spans="1:11" x14ac:dyDescent="0.25">
      <c r="A304" s="154">
        <v>65001973</v>
      </c>
      <c r="B304" s="149">
        <v>650596500</v>
      </c>
      <c r="C304" s="149">
        <v>303</v>
      </c>
      <c r="D304" s="149" t="s">
        <v>212</v>
      </c>
      <c r="E304" s="149" t="s">
        <v>684</v>
      </c>
      <c r="F304" s="149" t="s">
        <v>739</v>
      </c>
      <c r="G304" s="149">
        <v>33460</v>
      </c>
      <c r="H304" s="149" t="s">
        <v>148</v>
      </c>
      <c r="I304" s="153">
        <v>26710</v>
      </c>
      <c r="J304" s="149" t="s">
        <v>740</v>
      </c>
      <c r="K304" s="149" t="s">
        <v>819</v>
      </c>
    </row>
    <row r="305" spans="1:11" x14ac:dyDescent="0.25">
      <c r="A305" s="154">
        <v>72701970</v>
      </c>
      <c r="B305" s="149">
        <v>631387270</v>
      </c>
      <c r="C305" s="149">
        <v>304</v>
      </c>
      <c r="D305" s="149" t="s">
        <v>410</v>
      </c>
      <c r="E305" s="149" t="s">
        <v>741</v>
      </c>
      <c r="F305" s="149" t="s">
        <v>742</v>
      </c>
      <c r="G305" s="149">
        <v>33290</v>
      </c>
      <c r="H305" s="149" t="s">
        <v>491</v>
      </c>
      <c r="I305" s="153">
        <v>25792</v>
      </c>
      <c r="J305" s="149" t="s">
        <v>743</v>
      </c>
      <c r="K305" s="149" t="s">
        <v>818</v>
      </c>
    </row>
    <row r="306" spans="1:11" x14ac:dyDescent="0.25">
      <c r="A306" s="154">
        <v>10641973</v>
      </c>
      <c r="B306" s="149">
        <v>630691064</v>
      </c>
      <c r="C306" s="149">
        <v>305</v>
      </c>
      <c r="D306" s="149" t="s">
        <v>744</v>
      </c>
      <c r="E306" s="149" t="s">
        <v>745</v>
      </c>
      <c r="F306" s="149" t="s">
        <v>746</v>
      </c>
      <c r="G306" s="149">
        <v>33460</v>
      </c>
      <c r="H306" s="149" t="s">
        <v>86</v>
      </c>
      <c r="I306" s="153">
        <v>26759</v>
      </c>
      <c r="J306" s="149" t="s">
        <v>747</v>
      </c>
      <c r="K306" s="149" t="s">
        <v>818</v>
      </c>
    </row>
    <row r="307" spans="1:11" x14ac:dyDescent="0.25">
      <c r="A307" s="154">
        <v>9761978</v>
      </c>
      <c r="B307" s="149">
        <v>663080976</v>
      </c>
      <c r="C307" s="149">
        <v>306</v>
      </c>
      <c r="D307" s="149" t="s">
        <v>192</v>
      </c>
      <c r="E307" s="149" t="s">
        <v>748</v>
      </c>
      <c r="F307" s="149" t="s">
        <v>749</v>
      </c>
      <c r="G307" s="149">
        <v>33460</v>
      </c>
      <c r="H307" s="149" t="s">
        <v>86</v>
      </c>
      <c r="I307" s="153">
        <v>28612</v>
      </c>
      <c r="J307" s="149" t="s">
        <v>750</v>
      </c>
      <c r="K307" s="149" t="s">
        <v>819</v>
      </c>
    </row>
    <row r="308" spans="1:11" x14ac:dyDescent="0.25">
      <c r="A308" s="154">
        <v>81911972</v>
      </c>
      <c r="B308" s="149">
        <v>676508191</v>
      </c>
      <c r="C308" s="149">
        <v>307</v>
      </c>
      <c r="D308" s="149" t="s">
        <v>385</v>
      </c>
      <c r="E308" s="149" t="s">
        <v>751</v>
      </c>
      <c r="F308" s="149" t="s">
        <v>752</v>
      </c>
      <c r="G308" s="149">
        <v>33290</v>
      </c>
      <c r="H308" s="149" t="s">
        <v>115</v>
      </c>
      <c r="I308" s="153">
        <v>26547</v>
      </c>
      <c r="J308" s="149" t="s">
        <v>753</v>
      </c>
      <c r="K308" s="149" t="s">
        <v>818</v>
      </c>
    </row>
    <row r="309" spans="1:11" x14ac:dyDescent="0.25">
      <c r="A309" s="154">
        <v>10691974</v>
      </c>
      <c r="B309" s="149">
        <v>683091069</v>
      </c>
      <c r="C309" s="149">
        <v>308</v>
      </c>
      <c r="D309" s="149" t="s">
        <v>754</v>
      </c>
      <c r="E309" s="149" t="s">
        <v>755</v>
      </c>
      <c r="F309" s="149" t="s">
        <v>756</v>
      </c>
      <c r="G309" s="149">
        <v>33460</v>
      </c>
      <c r="H309" s="149" t="s">
        <v>86</v>
      </c>
      <c r="I309" s="153">
        <v>27158</v>
      </c>
      <c r="J309" s="149" t="s">
        <v>757</v>
      </c>
      <c r="K309" s="149" t="s">
        <v>818</v>
      </c>
    </row>
    <row r="310" spans="1:11" x14ac:dyDescent="0.25">
      <c r="A310" s="154">
        <v>5601983</v>
      </c>
      <c r="B310" s="149">
        <v>617820560</v>
      </c>
      <c r="C310" s="149">
        <v>309</v>
      </c>
      <c r="D310" s="149" t="s">
        <v>574</v>
      </c>
      <c r="E310" s="149" t="s">
        <v>758</v>
      </c>
      <c r="F310" s="149" t="s">
        <v>759</v>
      </c>
      <c r="G310" s="149">
        <v>33290</v>
      </c>
      <c r="H310" s="149" t="s">
        <v>115</v>
      </c>
      <c r="I310" s="153">
        <v>30591</v>
      </c>
      <c r="J310" s="149" t="s">
        <v>760</v>
      </c>
      <c r="K310" s="149" t="s">
        <v>819</v>
      </c>
    </row>
    <row r="311" spans="1:11" x14ac:dyDescent="0.25">
      <c r="A311" s="154">
        <v>28371981</v>
      </c>
      <c r="B311" s="149">
        <v>670232837</v>
      </c>
      <c r="C311" s="149">
        <v>310</v>
      </c>
      <c r="D311" s="149" t="s">
        <v>654</v>
      </c>
      <c r="E311" s="149" t="s">
        <v>672</v>
      </c>
      <c r="F311" s="149" t="s">
        <v>761</v>
      </c>
      <c r="G311" s="149">
        <v>33460</v>
      </c>
      <c r="H311" s="149" t="s">
        <v>86</v>
      </c>
      <c r="I311" s="153">
        <v>29807</v>
      </c>
      <c r="J311" s="149" t="s">
        <v>762</v>
      </c>
      <c r="K311" s="149" t="s">
        <v>819</v>
      </c>
    </row>
    <row r="312" spans="1:11" x14ac:dyDescent="0.25">
      <c r="A312" s="154">
        <v>88741994</v>
      </c>
      <c r="B312" s="149">
        <v>620908874</v>
      </c>
      <c r="C312" s="149">
        <v>311</v>
      </c>
      <c r="D312" s="149" t="s">
        <v>292</v>
      </c>
      <c r="E312" s="149" t="s">
        <v>763</v>
      </c>
      <c r="F312" s="149" t="s">
        <v>764</v>
      </c>
      <c r="G312" s="149">
        <v>33290</v>
      </c>
      <c r="H312" s="149" t="s">
        <v>115</v>
      </c>
      <c r="I312" s="153">
        <v>34506</v>
      </c>
      <c r="J312" s="149" t="s">
        <v>765</v>
      </c>
      <c r="K312" s="149" t="s">
        <v>819</v>
      </c>
    </row>
    <row r="313" spans="1:11" x14ac:dyDescent="0.25">
      <c r="A313" s="154">
        <v>891987</v>
      </c>
      <c r="B313" s="149">
        <v>626870089</v>
      </c>
      <c r="C313" s="149">
        <v>312</v>
      </c>
      <c r="D313" s="149" t="s">
        <v>766</v>
      </c>
      <c r="E313" s="149" t="s">
        <v>767</v>
      </c>
      <c r="F313" s="149" t="s">
        <v>768</v>
      </c>
      <c r="G313" s="149">
        <v>33290</v>
      </c>
      <c r="H313" s="149" t="s">
        <v>459</v>
      </c>
      <c r="I313" s="153">
        <v>32039</v>
      </c>
      <c r="J313" s="149" t="s">
        <v>769</v>
      </c>
      <c r="K313" s="149" t="s">
        <v>819</v>
      </c>
    </row>
    <row r="314" spans="1:11" x14ac:dyDescent="0.25">
      <c r="A314" s="154">
        <v>96681988</v>
      </c>
      <c r="B314" s="149">
        <v>651469668</v>
      </c>
      <c r="C314" s="149">
        <v>313</v>
      </c>
      <c r="D314" s="149" t="s">
        <v>770</v>
      </c>
      <c r="E314" s="149" t="s">
        <v>771</v>
      </c>
      <c r="F314" s="149" t="s">
        <v>772</v>
      </c>
      <c r="G314" s="149">
        <v>33460</v>
      </c>
      <c r="H314" s="149" t="s">
        <v>86</v>
      </c>
      <c r="I314" s="153">
        <v>32442</v>
      </c>
      <c r="J314" s="149" t="s">
        <v>773</v>
      </c>
      <c r="K314" s="149" t="s">
        <v>819</v>
      </c>
    </row>
    <row r="315" spans="1:11" x14ac:dyDescent="0.25">
      <c r="A315" s="154">
        <v>47331950</v>
      </c>
      <c r="B315" s="149">
        <v>651394733</v>
      </c>
      <c r="C315" s="149">
        <v>314</v>
      </c>
      <c r="D315" s="149" t="s">
        <v>1216</v>
      </c>
      <c r="E315" s="149" t="s">
        <v>774</v>
      </c>
      <c r="F315" s="149" t="s">
        <v>775</v>
      </c>
      <c r="G315" s="149">
        <v>33460</v>
      </c>
      <c r="H315" s="149" t="s">
        <v>86</v>
      </c>
      <c r="I315" s="153">
        <v>18518</v>
      </c>
      <c r="J315" s="149" t="s">
        <v>1217</v>
      </c>
      <c r="K315" s="149" t="s">
        <v>818</v>
      </c>
    </row>
    <row r="316" spans="1:11" x14ac:dyDescent="0.25">
      <c r="A316" s="154">
        <v>8381954</v>
      </c>
      <c r="B316" s="149">
        <v>662320838</v>
      </c>
      <c r="C316" s="149">
        <v>315</v>
      </c>
      <c r="D316" s="149" t="s">
        <v>723</v>
      </c>
      <c r="E316" s="149" t="s">
        <v>776</v>
      </c>
      <c r="F316" s="149" t="s">
        <v>777</v>
      </c>
      <c r="G316" s="149">
        <v>33290</v>
      </c>
      <c r="H316" s="149" t="s">
        <v>459</v>
      </c>
      <c r="I316" s="153">
        <v>19974</v>
      </c>
      <c r="J316" s="149" t="s">
        <v>778</v>
      </c>
      <c r="K316" s="149" t="s">
        <v>818</v>
      </c>
    </row>
    <row r="317" spans="1:11" x14ac:dyDescent="0.25">
      <c r="A317" s="154">
        <v>93781988</v>
      </c>
      <c r="B317" s="149">
        <v>675799378</v>
      </c>
      <c r="C317" s="149">
        <v>316</v>
      </c>
      <c r="D317" s="149" t="s">
        <v>1218</v>
      </c>
      <c r="E317" s="149" t="s">
        <v>1219</v>
      </c>
      <c r="F317" s="149" t="s">
        <v>1220</v>
      </c>
      <c r="G317" s="149">
        <v>33460</v>
      </c>
      <c r="H317" s="149" t="s">
        <v>86</v>
      </c>
      <c r="I317" s="153">
        <v>32225</v>
      </c>
      <c r="J317" s="149" t="s">
        <v>1221</v>
      </c>
      <c r="K317" s="149" t="s">
        <v>818</v>
      </c>
    </row>
    <row r="318" spans="1:11" x14ac:dyDescent="0.25">
      <c r="A318" s="154">
        <v>68831987</v>
      </c>
      <c r="B318" s="149">
        <v>627376883</v>
      </c>
      <c r="C318" s="149">
        <v>317</v>
      </c>
      <c r="D318" s="149" t="s">
        <v>150</v>
      </c>
      <c r="E318" s="149" t="s">
        <v>1222</v>
      </c>
      <c r="F318" s="149" t="s">
        <v>1223</v>
      </c>
      <c r="G318" s="149">
        <v>33290</v>
      </c>
      <c r="H318" s="149" t="s">
        <v>115</v>
      </c>
      <c r="I318" s="153">
        <v>31985</v>
      </c>
      <c r="J318" s="149" t="s">
        <v>1224</v>
      </c>
      <c r="K318" s="149" t="s">
        <v>818</v>
      </c>
    </row>
    <row r="319" spans="1:11" x14ac:dyDescent="0.25">
      <c r="A319" s="154">
        <v>86541983</v>
      </c>
      <c r="B319" s="149">
        <v>619708654</v>
      </c>
      <c r="C319" s="149">
        <v>318</v>
      </c>
      <c r="D319" s="149" t="s">
        <v>292</v>
      </c>
      <c r="E319" s="149" t="s">
        <v>1225</v>
      </c>
      <c r="F319" s="149" t="s">
        <v>1226</v>
      </c>
      <c r="G319" s="149">
        <v>33460</v>
      </c>
      <c r="H319" s="149" t="s">
        <v>86</v>
      </c>
      <c r="I319" s="153">
        <v>30424</v>
      </c>
      <c r="J319" s="149" t="s">
        <v>1227</v>
      </c>
      <c r="K319" s="149" t="s">
        <v>818</v>
      </c>
    </row>
    <row r="320" spans="1:11" x14ac:dyDescent="0.25">
      <c r="A320" s="154">
        <v>44221984</v>
      </c>
      <c r="B320" s="149">
        <v>638704422</v>
      </c>
      <c r="C320" s="149">
        <v>319</v>
      </c>
      <c r="D320" s="149" t="s">
        <v>393</v>
      </c>
      <c r="E320" s="149" t="s">
        <v>1228</v>
      </c>
      <c r="F320" s="149" t="s">
        <v>1229</v>
      </c>
      <c r="G320" s="149">
        <v>33460</v>
      </c>
      <c r="H320" s="149" t="s">
        <v>529</v>
      </c>
      <c r="I320" s="153">
        <v>30706</v>
      </c>
      <c r="J320" s="149" t="s">
        <v>1230</v>
      </c>
      <c r="K320" s="149" t="s">
        <v>818</v>
      </c>
    </row>
    <row r="321" spans="1:11" x14ac:dyDescent="0.25">
      <c r="A321" s="154">
        <v>7861983</v>
      </c>
      <c r="B321" s="149">
        <v>617090786</v>
      </c>
      <c r="C321" s="149">
        <v>320</v>
      </c>
      <c r="D321" s="149" t="s">
        <v>188</v>
      </c>
      <c r="E321" s="149" t="s">
        <v>1231</v>
      </c>
      <c r="F321" s="149" t="s">
        <v>1232</v>
      </c>
      <c r="G321" s="149">
        <v>33460</v>
      </c>
      <c r="H321" s="149" t="s">
        <v>529</v>
      </c>
      <c r="I321" s="153">
        <v>30652</v>
      </c>
      <c r="J321" s="149" t="s">
        <v>1233</v>
      </c>
      <c r="K321" s="149" t="s">
        <v>818</v>
      </c>
    </row>
    <row r="322" spans="1:11" x14ac:dyDescent="0.25">
      <c r="A322" s="154">
        <v>48701956</v>
      </c>
      <c r="B322" s="149">
        <v>677564870</v>
      </c>
      <c r="C322" s="149">
        <v>321</v>
      </c>
      <c r="D322" s="149" t="s">
        <v>1234</v>
      </c>
      <c r="E322" s="149" t="s">
        <v>1235</v>
      </c>
      <c r="F322" s="149" t="s">
        <v>1236</v>
      </c>
      <c r="G322" s="149">
        <v>33460</v>
      </c>
      <c r="H322" s="149" t="s">
        <v>86</v>
      </c>
      <c r="I322" s="153">
        <v>20764</v>
      </c>
      <c r="J322" s="149" t="s">
        <v>1237</v>
      </c>
      <c r="K322" s="149" t="s">
        <v>818</v>
      </c>
    </row>
    <row r="323" spans="1:11" x14ac:dyDescent="0.25">
      <c r="A323" s="154">
        <v>45071984</v>
      </c>
      <c r="B323" s="149">
        <v>658024507</v>
      </c>
      <c r="C323" s="149">
        <v>322</v>
      </c>
      <c r="D323" s="149" t="s">
        <v>1238</v>
      </c>
      <c r="E323" s="149" t="s">
        <v>1239</v>
      </c>
      <c r="F323" s="149" t="s">
        <v>1240</v>
      </c>
      <c r="G323" s="149">
        <v>33460</v>
      </c>
      <c r="H323" s="149" t="s">
        <v>86</v>
      </c>
      <c r="I323" s="153">
        <v>30818</v>
      </c>
      <c r="J323" s="149" t="s">
        <v>1241</v>
      </c>
      <c r="K323" s="149" t="s">
        <v>818</v>
      </c>
    </row>
    <row r="324" spans="1:11" x14ac:dyDescent="0.25">
      <c r="A324" s="154">
        <v>32551988</v>
      </c>
      <c r="B324" s="149">
        <v>627273255</v>
      </c>
      <c r="C324" s="149">
        <v>323</v>
      </c>
      <c r="D324" s="149" t="s">
        <v>1242</v>
      </c>
      <c r="E324" s="149" t="s">
        <v>1243</v>
      </c>
      <c r="F324" s="149" t="s">
        <v>1244</v>
      </c>
      <c r="G324" s="149">
        <v>33290</v>
      </c>
      <c r="H324" s="149" t="s">
        <v>115</v>
      </c>
      <c r="I324" s="153">
        <v>32325</v>
      </c>
      <c r="J324" s="149" t="s">
        <v>1245</v>
      </c>
      <c r="K324" s="149" t="s">
        <v>818</v>
      </c>
    </row>
    <row r="325" spans="1:11" x14ac:dyDescent="0.25">
      <c r="A325" s="154">
        <v>16531962</v>
      </c>
      <c r="B325" s="149">
        <v>686801653</v>
      </c>
      <c r="C325" s="149">
        <v>324</v>
      </c>
      <c r="D325" s="149" t="s">
        <v>174</v>
      </c>
      <c r="E325" s="149" t="s">
        <v>1246</v>
      </c>
      <c r="F325" s="149" t="s">
        <v>1247</v>
      </c>
      <c r="G325" s="149">
        <v>33290</v>
      </c>
      <c r="H325" s="149" t="s">
        <v>115</v>
      </c>
      <c r="I325" s="153">
        <v>22961</v>
      </c>
      <c r="J325" s="149" t="s">
        <v>1248</v>
      </c>
      <c r="K325" s="149" t="s">
        <v>818</v>
      </c>
    </row>
    <row r="326" spans="1:11" x14ac:dyDescent="0.25">
      <c r="A326" s="154">
        <v>5251961</v>
      </c>
      <c r="B326" s="149">
        <v>662420525</v>
      </c>
      <c r="C326" s="149">
        <v>325</v>
      </c>
      <c r="D326" s="149" t="s">
        <v>174</v>
      </c>
      <c r="E326" s="149" t="s">
        <v>1249</v>
      </c>
      <c r="F326" s="149" t="s">
        <v>1250</v>
      </c>
      <c r="G326" s="149">
        <v>33290</v>
      </c>
      <c r="H326" s="149" t="s">
        <v>115</v>
      </c>
      <c r="I326" s="153">
        <v>22462</v>
      </c>
      <c r="J326" s="149" t="s">
        <v>1251</v>
      </c>
      <c r="K326" s="149" t="s">
        <v>818</v>
      </c>
    </row>
    <row r="327" spans="1:11" x14ac:dyDescent="0.25">
      <c r="A327" s="154">
        <v>31881983</v>
      </c>
      <c r="B327" s="149">
        <v>663413188</v>
      </c>
      <c r="C327" s="149">
        <v>326</v>
      </c>
      <c r="D327" s="149" t="s">
        <v>1252</v>
      </c>
      <c r="E327" s="149" t="s">
        <v>1249</v>
      </c>
      <c r="F327" s="149" t="s">
        <v>1253</v>
      </c>
      <c r="G327" s="149">
        <v>33460</v>
      </c>
      <c r="H327" s="149" t="s">
        <v>426</v>
      </c>
      <c r="I327" s="153">
        <v>30409</v>
      </c>
      <c r="J327" s="149" t="s">
        <v>1254</v>
      </c>
      <c r="K327" s="149" t="s">
        <v>818</v>
      </c>
    </row>
    <row r="328" spans="1:11" x14ac:dyDescent="0.25">
      <c r="A328" s="154">
        <v>10401992</v>
      </c>
      <c r="B328" s="149">
        <v>689301040</v>
      </c>
      <c r="C328" s="149">
        <v>327</v>
      </c>
      <c r="D328" s="149" t="s">
        <v>188</v>
      </c>
      <c r="E328" s="149" t="s">
        <v>1255</v>
      </c>
      <c r="F328" s="149" t="s">
        <v>1256</v>
      </c>
      <c r="G328" s="149">
        <v>33460</v>
      </c>
      <c r="H328" s="149" t="s">
        <v>529</v>
      </c>
      <c r="I328" s="153">
        <v>33882</v>
      </c>
      <c r="J328" s="149" t="s">
        <v>1257</v>
      </c>
      <c r="K328" s="149" t="s">
        <v>818</v>
      </c>
    </row>
    <row r="329" spans="1:11" x14ac:dyDescent="0.25">
      <c r="A329" s="154">
        <v>90511989</v>
      </c>
      <c r="B329" s="149">
        <v>669409051</v>
      </c>
      <c r="C329" s="149">
        <v>328</v>
      </c>
      <c r="D329" s="149" t="s">
        <v>1258</v>
      </c>
      <c r="E329" s="149" t="s">
        <v>1259</v>
      </c>
      <c r="F329" s="149" t="s">
        <v>1260</v>
      </c>
      <c r="G329" s="149">
        <v>33460</v>
      </c>
      <c r="H329" s="149" t="s">
        <v>86</v>
      </c>
      <c r="I329" s="153">
        <v>32840</v>
      </c>
      <c r="J329" s="149" t="s">
        <v>1261</v>
      </c>
      <c r="K329" s="149" t="s">
        <v>818</v>
      </c>
    </row>
    <row r="330" spans="1:11" x14ac:dyDescent="0.25">
      <c r="A330" s="154">
        <v>93631989</v>
      </c>
      <c r="B330" s="149">
        <v>650929363</v>
      </c>
      <c r="C330" s="149">
        <v>329</v>
      </c>
      <c r="D330" s="149" t="s">
        <v>1001</v>
      </c>
      <c r="E330" s="149" t="s">
        <v>1262</v>
      </c>
      <c r="F330" s="149" t="s">
        <v>1263</v>
      </c>
      <c r="G330" s="149">
        <v>33290</v>
      </c>
      <c r="H330" s="149" t="s">
        <v>115</v>
      </c>
      <c r="I330" s="153">
        <v>32860</v>
      </c>
      <c r="J330" s="149" t="s">
        <v>1264</v>
      </c>
      <c r="K330" s="149" t="s">
        <v>818</v>
      </c>
    </row>
    <row r="331" spans="1:11" x14ac:dyDescent="0.25">
      <c r="A331" s="154">
        <v>45851990</v>
      </c>
      <c r="B331" s="149">
        <v>658944585</v>
      </c>
      <c r="C331" s="149">
        <v>330</v>
      </c>
      <c r="D331" s="149" t="s">
        <v>1073</v>
      </c>
      <c r="E331" s="149" t="s">
        <v>1265</v>
      </c>
      <c r="F331" s="149" t="s">
        <v>1266</v>
      </c>
      <c r="G331" s="149">
        <v>33290</v>
      </c>
      <c r="H331" s="149" t="s">
        <v>115</v>
      </c>
      <c r="I331" s="153">
        <v>32990</v>
      </c>
      <c r="J331" s="149" t="s">
        <v>1267</v>
      </c>
      <c r="K331" s="149" t="s">
        <v>818</v>
      </c>
    </row>
    <row r="332" spans="1:11" x14ac:dyDescent="0.25">
      <c r="A332" s="154">
        <v>78841992</v>
      </c>
      <c r="B332" s="149">
        <v>618267884</v>
      </c>
      <c r="C332" s="149">
        <v>331</v>
      </c>
      <c r="D332" s="149" t="s">
        <v>526</v>
      </c>
      <c r="E332" s="149" t="s">
        <v>225</v>
      </c>
      <c r="F332" s="149" t="s">
        <v>1268</v>
      </c>
      <c r="G332" s="149">
        <v>33460</v>
      </c>
      <c r="H332" s="149" t="s">
        <v>86</v>
      </c>
      <c r="I332" s="153">
        <v>33840</v>
      </c>
      <c r="J332" s="149" t="s">
        <v>1269</v>
      </c>
      <c r="K332" s="149" t="s">
        <v>818</v>
      </c>
    </row>
    <row r="333" spans="1:11" x14ac:dyDescent="0.25">
      <c r="A333" s="154">
        <v>39551992</v>
      </c>
      <c r="B333" s="149">
        <v>770263955</v>
      </c>
      <c r="C333" s="149">
        <v>332</v>
      </c>
      <c r="D333" s="149" t="s">
        <v>1270</v>
      </c>
      <c r="E333" s="149" t="s">
        <v>290</v>
      </c>
      <c r="F333" s="149" t="s">
        <v>1271</v>
      </c>
      <c r="G333" s="149">
        <v>33460</v>
      </c>
      <c r="H333" s="149" t="s">
        <v>86</v>
      </c>
      <c r="I333" s="153">
        <v>33661</v>
      </c>
      <c r="J333" s="149" t="s">
        <v>1272</v>
      </c>
      <c r="K333" s="149" t="s">
        <v>818</v>
      </c>
    </row>
    <row r="334" spans="1:11" x14ac:dyDescent="0.25">
      <c r="A334" s="154">
        <v>36751961</v>
      </c>
      <c r="B334" s="149">
        <v>640973675</v>
      </c>
      <c r="C334" s="149">
        <v>333</v>
      </c>
      <c r="D334" s="149" t="s">
        <v>178</v>
      </c>
      <c r="E334" s="149" t="s">
        <v>1273</v>
      </c>
      <c r="F334" s="149" t="s">
        <v>1274</v>
      </c>
      <c r="G334" s="149">
        <v>33460</v>
      </c>
      <c r="H334" s="149" t="s">
        <v>86</v>
      </c>
      <c r="I334" s="153">
        <v>22528</v>
      </c>
      <c r="J334" s="149" t="s">
        <v>1275</v>
      </c>
      <c r="K334" s="149" t="s">
        <v>818</v>
      </c>
    </row>
    <row r="335" spans="1:11" x14ac:dyDescent="0.25">
      <c r="A335" s="154">
        <v>42961980</v>
      </c>
      <c r="B335" s="149">
        <v>650284296</v>
      </c>
      <c r="C335" s="149">
        <v>334</v>
      </c>
      <c r="D335" s="149" t="s">
        <v>381</v>
      </c>
      <c r="E335" s="149" t="s">
        <v>1276</v>
      </c>
      <c r="F335" s="149" t="s">
        <v>1277</v>
      </c>
      <c r="G335" s="149">
        <v>33290</v>
      </c>
      <c r="H335" s="149" t="s">
        <v>115</v>
      </c>
      <c r="I335" s="153">
        <v>29360</v>
      </c>
      <c r="J335" s="149" t="s">
        <v>1278</v>
      </c>
      <c r="K335" s="149" t="s">
        <v>818</v>
      </c>
    </row>
    <row r="336" spans="1:11" x14ac:dyDescent="0.25">
      <c r="A336" s="154">
        <v>3341970</v>
      </c>
      <c r="B336" s="149">
        <v>635440334</v>
      </c>
      <c r="C336" s="149">
        <v>335</v>
      </c>
      <c r="D336" s="149" t="s">
        <v>891</v>
      </c>
      <c r="E336" s="149" t="s">
        <v>1279</v>
      </c>
      <c r="F336" s="149" t="s">
        <v>1280</v>
      </c>
      <c r="G336" s="149">
        <v>33460</v>
      </c>
      <c r="H336" s="149" t="s">
        <v>86</v>
      </c>
      <c r="I336" s="153">
        <v>25881</v>
      </c>
      <c r="J336" s="149" t="s">
        <v>1281</v>
      </c>
      <c r="K336" s="149" t="s">
        <v>818</v>
      </c>
    </row>
    <row r="337" spans="1:11" x14ac:dyDescent="0.25">
      <c r="A337" s="154">
        <v>82882001</v>
      </c>
      <c r="B337" s="149">
        <v>640708288</v>
      </c>
      <c r="C337" s="149">
        <v>336</v>
      </c>
      <c r="D337" s="149" t="s">
        <v>1282</v>
      </c>
      <c r="E337" s="149" t="s">
        <v>1279</v>
      </c>
      <c r="F337" s="149" t="s">
        <v>1280</v>
      </c>
      <c r="G337" s="149">
        <v>33460</v>
      </c>
      <c r="H337" s="149" t="s">
        <v>86</v>
      </c>
      <c r="I337" s="153">
        <v>37108</v>
      </c>
      <c r="J337" s="149" t="s">
        <v>1283</v>
      </c>
      <c r="K337" s="149" t="s">
        <v>818</v>
      </c>
    </row>
    <row r="338" spans="1:11" x14ac:dyDescent="0.25">
      <c r="A338" s="154">
        <v>62851900</v>
      </c>
      <c r="B338" s="149">
        <v>638906285</v>
      </c>
      <c r="C338" s="149">
        <v>337</v>
      </c>
      <c r="D338" s="149" t="s">
        <v>1285</v>
      </c>
      <c r="E338" s="149" t="s">
        <v>1286</v>
      </c>
      <c r="F338" s="149" t="s">
        <v>1287</v>
      </c>
      <c r="G338" s="149">
        <v>33460</v>
      </c>
      <c r="H338" s="149" t="s">
        <v>86</v>
      </c>
      <c r="J338" s="149" t="s">
        <v>1288</v>
      </c>
      <c r="K338" s="149" t="s">
        <v>1284</v>
      </c>
    </row>
    <row r="339" spans="1:11" x14ac:dyDescent="0.25">
      <c r="A339" s="154">
        <v>47771980</v>
      </c>
      <c r="B339" s="149">
        <v>663904777</v>
      </c>
      <c r="C339" s="149">
        <v>338</v>
      </c>
      <c r="D339" s="149" t="s">
        <v>158</v>
      </c>
      <c r="E339" s="149" t="s">
        <v>1289</v>
      </c>
      <c r="F339" s="149" t="s">
        <v>1290</v>
      </c>
      <c r="G339" s="149">
        <v>33460</v>
      </c>
      <c r="H339" s="149" t="s">
        <v>148</v>
      </c>
      <c r="I339" s="153">
        <v>29281</v>
      </c>
      <c r="J339" s="149" t="s">
        <v>1291</v>
      </c>
      <c r="K339" s="149" t="s">
        <v>818</v>
      </c>
    </row>
    <row r="340" spans="1:11" x14ac:dyDescent="0.25">
      <c r="A340" s="154">
        <v>29461955</v>
      </c>
      <c r="B340" s="149">
        <v>616362946</v>
      </c>
      <c r="C340" s="149">
        <v>339</v>
      </c>
      <c r="D340" s="149" t="s">
        <v>1292</v>
      </c>
      <c r="E340" s="149" t="s">
        <v>1289</v>
      </c>
      <c r="F340" s="149" t="s">
        <v>1293</v>
      </c>
      <c r="G340" s="149">
        <v>33460</v>
      </c>
      <c r="H340" s="149" t="s">
        <v>148</v>
      </c>
      <c r="I340" s="153">
        <v>20113</v>
      </c>
      <c r="J340" s="149" t="s">
        <v>1294</v>
      </c>
      <c r="K340" s="149" t="s">
        <v>818</v>
      </c>
    </row>
    <row r="341" spans="1:11" x14ac:dyDescent="0.25">
      <c r="A341" s="154">
        <v>31301991</v>
      </c>
      <c r="B341" s="149">
        <v>768723130</v>
      </c>
      <c r="C341" s="149">
        <v>340</v>
      </c>
      <c r="D341" s="149" t="s">
        <v>1295</v>
      </c>
      <c r="E341" s="149" t="s">
        <v>1296</v>
      </c>
      <c r="F341" s="149" t="s">
        <v>1297</v>
      </c>
      <c r="G341" s="149">
        <v>33460</v>
      </c>
      <c r="H341" s="149" t="s">
        <v>86</v>
      </c>
      <c r="I341" s="153">
        <v>33360</v>
      </c>
      <c r="J341" s="149" t="s">
        <v>1298</v>
      </c>
      <c r="K341" s="149" t="s">
        <v>818</v>
      </c>
    </row>
    <row r="342" spans="1:11" x14ac:dyDescent="0.25">
      <c r="A342" s="154">
        <v>17151963</v>
      </c>
      <c r="B342" s="149">
        <v>665121715</v>
      </c>
      <c r="C342" s="149">
        <v>341</v>
      </c>
      <c r="D342" s="149" t="s">
        <v>1299</v>
      </c>
      <c r="E342" s="149" t="s">
        <v>1300</v>
      </c>
      <c r="F342" s="149" t="s">
        <v>1301</v>
      </c>
      <c r="G342" s="149">
        <v>33460</v>
      </c>
      <c r="H342" s="149" t="s">
        <v>86</v>
      </c>
      <c r="I342" s="153">
        <v>23335</v>
      </c>
      <c r="J342" s="149" t="s">
        <v>1302</v>
      </c>
      <c r="K342" s="149" t="s">
        <v>818</v>
      </c>
    </row>
    <row r="343" spans="1:11" x14ac:dyDescent="0.25">
      <c r="A343" s="154">
        <v>66441980</v>
      </c>
      <c r="B343" s="149">
        <v>680756644</v>
      </c>
      <c r="C343" s="149">
        <v>342</v>
      </c>
      <c r="D343" s="149" t="s">
        <v>1303</v>
      </c>
      <c r="E343" s="149" t="s">
        <v>1304</v>
      </c>
      <c r="F343" s="149" t="s">
        <v>1305</v>
      </c>
      <c r="G343" s="149">
        <v>33290</v>
      </c>
      <c r="H343" s="149" t="s">
        <v>115</v>
      </c>
      <c r="I343" s="153">
        <v>29420</v>
      </c>
      <c r="J343" s="149" t="s">
        <v>1306</v>
      </c>
      <c r="K343" s="149" t="s">
        <v>818</v>
      </c>
    </row>
    <row r="344" spans="1:11" x14ac:dyDescent="0.25">
      <c r="A344" s="154">
        <v>24371974</v>
      </c>
      <c r="B344" s="149">
        <v>659682437</v>
      </c>
      <c r="C344" s="149">
        <v>343</v>
      </c>
      <c r="D344" s="149" t="s">
        <v>220</v>
      </c>
      <c r="E344" s="149" t="s">
        <v>969</v>
      </c>
      <c r="F344" s="149" t="s">
        <v>1307</v>
      </c>
      <c r="G344" s="149">
        <v>33460</v>
      </c>
      <c r="H344" s="149" t="s">
        <v>148</v>
      </c>
      <c r="I344" s="153">
        <v>27061</v>
      </c>
      <c r="J344" s="149" t="s">
        <v>1308</v>
      </c>
      <c r="K344" s="149" t="s">
        <v>818</v>
      </c>
    </row>
    <row r="345" spans="1:11" x14ac:dyDescent="0.25">
      <c r="A345" s="154">
        <v>10261964</v>
      </c>
      <c r="B345" s="149">
        <v>631691026</v>
      </c>
      <c r="C345" s="149">
        <v>344</v>
      </c>
      <c r="D345" s="149" t="s">
        <v>207</v>
      </c>
      <c r="E345" s="149" t="s">
        <v>1309</v>
      </c>
      <c r="F345" s="149" t="s">
        <v>1310</v>
      </c>
      <c r="G345" s="149">
        <v>33290</v>
      </c>
      <c r="H345" s="149" t="s">
        <v>115</v>
      </c>
      <c r="I345" s="153">
        <v>23552</v>
      </c>
      <c r="J345" s="149" t="s">
        <v>1311</v>
      </c>
      <c r="K345" s="149" t="s">
        <v>818</v>
      </c>
    </row>
    <row r="346" spans="1:11" x14ac:dyDescent="0.25">
      <c r="A346" s="154">
        <v>57761962</v>
      </c>
      <c r="B346" s="149">
        <v>618215776</v>
      </c>
      <c r="C346" s="149">
        <v>345</v>
      </c>
      <c r="D346" s="149" t="s">
        <v>178</v>
      </c>
      <c r="E346" s="149" t="s">
        <v>1312</v>
      </c>
      <c r="F346" s="149" t="s">
        <v>1313</v>
      </c>
      <c r="G346" s="149">
        <v>33290</v>
      </c>
      <c r="H346" s="149" t="s">
        <v>115</v>
      </c>
      <c r="I346" s="153">
        <v>22745</v>
      </c>
      <c r="J346" s="149" t="s">
        <v>1314</v>
      </c>
      <c r="K346" s="149" t="s">
        <v>818</v>
      </c>
    </row>
    <row r="347" spans="1:11" x14ac:dyDescent="0.25">
      <c r="A347" s="154">
        <v>20511985</v>
      </c>
      <c r="B347" s="149">
        <v>687992051</v>
      </c>
      <c r="C347" s="149">
        <v>346</v>
      </c>
      <c r="D347" s="149" t="s">
        <v>393</v>
      </c>
      <c r="E347" s="149" t="s">
        <v>922</v>
      </c>
      <c r="F347" s="149" t="s">
        <v>923</v>
      </c>
      <c r="G347" s="149">
        <v>33460</v>
      </c>
      <c r="H347" s="149" t="s">
        <v>86</v>
      </c>
      <c r="I347" s="153">
        <v>31249</v>
      </c>
      <c r="J347" s="149" t="s">
        <v>924</v>
      </c>
      <c r="K347" s="149" t="s">
        <v>818</v>
      </c>
    </row>
    <row r="348" spans="1:11" x14ac:dyDescent="0.25">
      <c r="A348" s="154">
        <v>90561995</v>
      </c>
      <c r="B348" s="149">
        <v>650509056</v>
      </c>
      <c r="C348" s="149">
        <v>347</v>
      </c>
      <c r="D348" s="149" t="s">
        <v>1158</v>
      </c>
      <c r="E348" s="149" t="s">
        <v>1315</v>
      </c>
      <c r="F348" s="149" t="s">
        <v>1316</v>
      </c>
      <c r="G348" s="149">
        <v>33460</v>
      </c>
      <c r="H348" s="149" t="s">
        <v>86</v>
      </c>
      <c r="I348" s="153">
        <v>34983</v>
      </c>
      <c r="J348" s="149" t="s">
        <v>1317</v>
      </c>
      <c r="K348" s="149" t="s">
        <v>818</v>
      </c>
    </row>
    <row r="349" spans="1:11" x14ac:dyDescent="0.25">
      <c r="A349" s="154">
        <v>40151988</v>
      </c>
      <c r="B349" s="149">
        <v>634504015</v>
      </c>
      <c r="C349" s="149">
        <v>348</v>
      </c>
      <c r="D349" s="149" t="s">
        <v>1318</v>
      </c>
      <c r="E349" s="149" t="s">
        <v>1319</v>
      </c>
      <c r="F349" s="149" t="s">
        <v>1320</v>
      </c>
      <c r="G349" s="149">
        <v>33290</v>
      </c>
      <c r="H349" s="149" t="s">
        <v>115</v>
      </c>
      <c r="I349" s="153">
        <v>32241</v>
      </c>
      <c r="J349" s="149" t="s">
        <v>1321</v>
      </c>
      <c r="K349" s="149" t="s">
        <v>818</v>
      </c>
    </row>
    <row r="350" spans="1:11" x14ac:dyDescent="0.25">
      <c r="A350" s="154">
        <v>34161982</v>
      </c>
      <c r="B350" s="149">
        <v>611453416</v>
      </c>
      <c r="C350" s="149">
        <v>349</v>
      </c>
      <c r="D350" s="149" t="s">
        <v>1043</v>
      </c>
      <c r="E350" s="149" t="s">
        <v>1322</v>
      </c>
      <c r="F350" s="149" t="s">
        <v>1323</v>
      </c>
      <c r="G350" s="149">
        <v>33460</v>
      </c>
      <c r="H350" s="149" t="s">
        <v>86</v>
      </c>
      <c r="I350" s="153">
        <v>30011</v>
      </c>
      <c r="J350" s="149" t="s">
        <v>1324</v>
      </c>
      <c r="K350" s="149" t="s">
        <v>818</v>
      </c>
    </row>
    <row r="351" spans="1:11" x14ac:dyDescent="0.25">
      <c r="A351" s="154">
        <v>46511957</v>
      </c>
      <c r="B351" s="149">
        <v>628134651</v>
      </c>
      <c r="C351" s="149">
        <v>350</v>
      </c>
      <c r="D351" s="149" t="s">
        <v>1325</v>
      </c>
      <c r="E351" s="149" t="s">
        <v>1326</v>
      </c>
      <c r="F351" s="149" t="s">
        <v>1327</v>
      </c>
      <c r="G351" s="149">
        <v>33460</v>
      </c>
      <c r="H351" s="149" t="s">
        <v>148</v>
      </c>
      <c r="I351" s="153">
        <v>20878</v>
      </c>
      <c r="J351" s="149" t="s">
        <v>1328</v>
      </c>
      <c r="K351" s="149" t="s">
        <v>818</v>
      </c>
    </row>
    <row r="352" spans="1:11" x14ac:dyDescent="0.25">
      <c r="A352" s="154">
        <v>28501956</v>
      </c>
      <c r="B352" s="149">
        <v>661342850</v>
      </c>
      <c r="C352" s="149">
        <v>351</v>
      </c>
      <c r="D352" s="149" t="s">
        <v>1329</v>
      </c>
      <c r="E352" s="149" t="s">
        <v>1326</v>
      </c>
      <c r="F352" s="149" t="s">
        <v>1327</v>
      </c>
      <c r="G352" s="149">
        <v>33460</v>
      </c>
      <c r="H352" s="149" t="s">
        <v>148</v>
      </c>
      <c r="I352" s="153">
        <v>20734</v>
      </c>
      <c r="J352" s="149" t="s">
        <v>1328</v>
      </c>
      <c r="K352" s="149" t="s">
        <v>818</v>
      </c>
    </row>
    <row r="353" spans="1:11" x14ac:dyDescent="0.25">
      <c r="A353" s="154">
        <v>6211963</v>
      </c>
      <c r="B353" s="149">
        <v>787150621</v>
      </c>
      <c r="C353" s="149">
        <v>352</v>
      </c>
      <c r="D353" s="149" t="s">
        <v>178</v>
      </c>
      <c r="E353" s="149" t="s">
        <v>1330</v>
      </c>
      <c r="F353" s="149" t="s">
        <v>1331</v>
      </c>
      <c r="G353" s="149">
        <v>33460</v>
      </c>
      <c r="H353" s="149" t="s">
        <v>529</v>
      </c>
      <c r="I353" s="153">
        <v>23072</v>
      </c>
      <c r="J353" s="149" t="s">
        <v>1332</v>
      </c>
      <c r="K353" s="149" t="s">
        <v>818</v>
      </c>
    </row>
    <row r="354" spans="1:11" x14ac:dyDescent="0.25">
      <c r="A354" s="154">
        <v>46001984</v>
      </c>
      <c r="B354" s="149">
        <v>662994600</v>
      </c>
      <c r="C354" s="149">
        <v>353</v>
      </c>
      <c r="D354" s="149" t="s">
        <v>1333</v>
      </c>
      <c r="E354" s="149" t="s">
        <v>1334</v>
      </c>
      <c r="F354" s="149" t="s">
        <v>1335</v>
      </c>
      <c r="G354" s="149">
        <v>33460</v>
      </c>
      <c r="H354" s="149" t="s">
        <v>86</v>
      </c>
      <c r="I354" s="153">
        <v>30942</v>
      </c>
      <c r="J354" s="149" t="s">
        <v>1336</v>
      </c>
      <c r="K354" s="149" t="s">
        <v>818</v>
      </c>
    </row>
    <row r="355" spans="1:11" x14ac:dyDescent="0.25">
      <c r="A355" s="154">
        <v>1611990</v>
      </c>
      <c r="B355" s="149">
        <v>669340161</v>
      </c>
      <c r="C355" s="149">
        <v>354</v>
      </c>
      <c r="D355" s="149" t="s">
        <v>1337</v>
      </c>
      <c r="E355" s="149" t="s">
        <v>1338</v>
      </c>
      <c r="F355" s="149" t="s">
        <v>1339</v>
      </c>
      <c r="G355" s="149">
        <v>33460</v>
      </c>
      <c r="H355" s="149" t="s">
        <v>86</v>
      </c>
      <c r="I355" s="153">
        <v>32896</v>
      </c>
      <c r="J355" s="149" t="s">
        <v>1340</v>
      </c>
      <c r="K355" s="149" t="s">
        <v>818</v>
      </c>
    </row>
    <row r="356" spans="1:11" x14ac:dyDescent="0.25">
      <c r="A356" s="154">
        <v>77311967</v>
      </c>
      <c r="B356" s="149">
        <v>663097731</v>
      </c>
      <c r="C356" s="149">
        <v>355</v>
      </c>
      <c r="D356" s="149" t="s">
        <v>170</v>
      </c>
      <c r="E356" s="149" t="s">
        <v>1341</v>
      </c>
      <c r="F356" s="149" t="s">
        <v>1342</v>
      </c>
      <c r="G356" s="149">
        <v>33480</v>
      </c>
      <c r="H356" s="149" t="s">
        <v>708</v>
      </c>
      <c r="I356" s="153">
        <v>24652</v>
      </c>
      <c r="J356" s="149" t="s">
        <v>1343</v>
      </c>
      <c r="K356" s="149" t="s">
        <v>818</v>
      </c>
    </row>
    <row r="357" spans="1:11" x14ac:dyDescent="0.25">
      <c r="A357" s="154">
        <v>12521974</v>
      </c>
      <c r="B357" s="149">
        <v>675161252</v>
      </c>
      <c r="C357" s="149">
        <v>356</v>
      </c>
      <c r="D357" s="149" t="s">
        <v>1344</v>
      </c>
      <c r="E357" s="149" t="s">
        <v>1345</v>
      </c>
      <c r="F357" s="149" t="s">
        <v>1346</v>
      </c>
      <c r="G357" s="149">
        <v>33460</v>
      </c>
      <c r="H357" s="149" t="s">
        <v>86</v>
      </c>
      <c r="I357" s="153">
        <v>27369</v>
      </c>
      <c r="J357" s="149" t="s">
        <v>1347</v>
      </c>
      <c r="K357" s="149" t="s">
        <v>818</v>
      </c>
    </row>
    <row r="358" spans="1:11" x14ac:dyDescent="0.25">
      <c r="A358" s="154">
        <v>84141965</v>
      </c>
      <c r="B358" s="149">
        <v>663088414</v>
      </c>
      <c r="C358" s="149">
        <v>357</v>
      </c>
      <c r="D358" s="149" t="s">
        <v>442</v>
      </c>
      <c r="E358" s="149" t="s">
        <v>1348</v>
      </c>
      <c r="F358" s="149" t="s">
        <v>1349</v>
      </c>
      <c r="G358" s="149">
        <v>33290</v>
      </c>
      <c r="H358" s="149" t="s">
        <v>115</v>
      </c>
      <c r="I358" s="153">
        <v>23861</v>
      </c>
      <c r="J358" s="149" t="s">
        <v>1350</v>
      </c>
      <c r="K358" s="149" t="s">
        <v>818</v>
      </c>
    </row>
    <row r="359" spans="1:11" x14ac:dyDescent="0.25">
      <c r="A359" s="154">
        <v>90321989</v>
      </c>
      <c r="B359" s="149">
        <v>665719032</v>
      </c>
      <c r="C359" s="149">
        <v>358</v>
      </c>
      <c r="D359" s="149" t="s">
        <v>393</v>
      </c>
      <c r="E359" s="149" t="s">
        <v>1351</v>
      </c>
      <c r="F359" s="149" t="s">
        <v>1352</v>
      </c>
      <c r="G359" s="149">
        <v>33460</v>
      </c>
      <c r="H359" s="149" t="s">
        <v>86</v>
      </c>
      <c r="I359" s="153">
        <v>32687</v>
      </c>
      <c r="J359" s="149" t="s">
        <v>1353</v>
      </c>
      <c r="K359" s="149" t="s">
        <v>818</v>
      </c>
    </row>
    <row r="360" spans="1:11" x14ac:dyDescent="0.25">
      <c r="A360" s="154">
        <v>31771990</v>
      </c>
      <c r="B360" s="149">
        <v>625203177</v>
      </c>
      <c r="C360" s="149">
        <v>359</v>
      </c>
      <c r="D360" s="149" t="s">
        <v>1354</v>
      </c>
      <c r="E360" s="149" t="s">
        <v>1355</v>
      </c>
      <c r="F360" s="149" t="s">
        <v>1356</v>
      </c>
      <c r="G360" s="149">
        <v>33460</v>
      </c>
      <c r="H360" s="149" t="s">
        <v>86</v>
      </c>
      <c r="I360" s="153">
        <v>32913</v>
      </c>
      <c r="J360" s="149" t="s">
        <v>1357</v>
      </c>
      <c r="K360" s="149" t="s">
        <v>1284</v>
      </c>
    </row>
    <row r="361" spans="1:11" x14ac:dyDescent="0.25">
      <c r="A361" s="154">
        <v>28461974</v>
      </c>
      <c r="B361" s="149">
        <v>678792846</v>
      </c>
      <c r="C361" s="149">
        <v>360</v>
      </c>
      <c r="D361" s="149" t="s">
        <v>1358</v>
      </c>
      <c r="E361" s="149" t="s">
        <v>1359</v>
      </c>
      <c r="F361" s="149" t="s">
        <v>1360</v>
      </c>
      <c r="G361" s="149">
        <v>33460</v>
      </c>
      <c r="H361" s="149" t="s">
        <v>107</v>
      </c>
      <c r="I361" s="153">
        <v>27189</v>
      </c>
      <c r="J361" s="149" t="s">
        <v>1361</v>
      </c>
      <c r="K361" s="149" t="s">
        <v>818</v>
      </c>
    </row>
    <row r="362" spans="1:11" x14ac:dyDescent="0.25">
      <c r="A362" s="154">
        <v>24871984</v>
      </c>
      <c r="B362" s="149">
        <v>658232487</v>
      </c>
      <c r="C362" s="149">
        <v>361</v>
      </c>
      <c r="D362" s="149" t="s">
        <v>393</v>
      </c>
      <c r="E362" s="149" t="s">
        <v>1362</v>
      </c>
      <c r="F362" s="149" t="s">
        <v>1363</v>
      </c>
      <c r="G362" s="149">
        <v>33460</v>
      </c>
      <c r="H362" s="149" t="s">
        <v>86</v>
      </c>
      <c r="I362" s="153">
        <v>30995</v>
      </c>
      <c r="J362" s="149" t="s">
        <v>1364</v>
      </c>
      <c r="K362" s="149" t="s">
        <v>818</v>
      </c>
    </row>
    <row r="363" spans="1:11" x14ac:dyDescent="0.25">
      <c r="A363" s="154">
        <v>60441972</v>
      </c>
      <c r="B363" s="149">
        <v>777316044</v>
      </c>
      <c r="C363" s="149">
        <v>362</v>
      </c>
      <c r="D363" s="149" t="s">
        <v>1365</v>
      </c>
      <c r="E363" s="149" t="s">
        <v>1366</v>
      </c>
      <c r="F363" s="149" t="s">
        <v>1367</v>
      </c>
      <c r="G363" s="149">
        <v>33460</v>
      </c>
      <c r="H363" s="149" t="s">
        <v>86</v>
      </c>
      <c r="I363" s="153">
        <v>26421</v>
      </c>
      <c r="J363" s="149" t="s">
        <v>1368</v>
      </c>
      <c r="K363" s="149" t="s">
        <v>818</v>
      </c>
    </row>
    <row r="364" spans="1:11" x14ac:dyDescent="0.25">
      <c r="A364" s="154">
        <v>5121987</v>
      </c>
      <c r="B364" s="149">
        <v>781820512</v>
      </c>
      <c r="C364" s="149">
        <v>363</v>
      </c>
      <c r="D364" s="149" t="s">
        <v>1354</v>
      </c>
      <c r="E364" s="149" t="s">
        <v>1369</v>
      </c>
      <c r="F364" s="149" t="s">
        <v>1370</v>
      </c>
      <c r="G364" s="149">
        <v>33460</v>
      </c>
      <c r="H364" s="149" t="s">
        <v>86</v>
      </c>
      <c r="I364" s="153">
        <v>32073</v>
      </c>
      <c r="J364" s="149" t="s">
        <v>1371</v>
      </c>
      <c r="K364" s="149" t="s">
        <v>818</v>
      </c>
    </row>
    <row r="365" spans="1:11" x14ac:dyDescent="0.25">
      <c r="A365" s="154">
        <v>87921999</v>
      </c>
      <c r="B365" s="149">
        <v>680998792</v>
      </c>
      <c r="C365" s="149">
        <v>364</v>
      </c>
      <c r="D365" s="149" t="s">
        <v>1372</v>
      </c>
      <c r="E365" s="149" t="s">
        <v>1373</v>
      </c>
      <c r="F365" s="149" t="s">
        <v>1374</v>
      </c>
      <c r="G365" s="149">
        <v>33460</v>
      </c>
      <c r="H365" s="149" t="s">
        <v>86</v>
      </c>
      <c r="I365" s="153">
        <v>36175</v>
      </c>
      <c r="J365" s="149" t="s">
        <v>1375</v>
      </c>
      <c r="K365" s="149" t="s">
        <v>818</v>
      </c>
    </row>
    <row r="366" spans="1:11" x14ac:dyDescent="0.25">
      <c r="A366" s="154">
        <v>82741974</v>
      </c>
      <c r="B366" s="149">
        <v>674608274</v>
      </c>
      <c r="C366" s="149">
        <v>365</v>
      </c>
      <c r="D366" s="149" t="s">
        <v>212</v>
      </c>
      <c r="E366" s="149" t="s">
        <v>1376</v>
      </c>
      <c r="F366" s="149" t="s">
        <v>1377</v>
      </c>
      <c r="G366" s="149">
        <v>33290</v>
      </c>
      <c r="H366" s="149" t="s">
        <v>115</v>
      </c>
      <c r="I366" s="153">
        <v>27264</v>
      </c>
      <c r="J366" s="149" t="s">
        <v>1378</v>
      </c>
      <c r="K366" s="149" t="s">
        <v>818</v>
      </c>
    </row>
    <row r="367" spans="1:11" x14ac:dyDescent="0.25">
      <c r="A367" s="154">
        <v>47591995</v>
      </c>
      <c r="B367" s="149">
        <v>666924759</v>
      </c>
      <c r="C367" s="149">
        <v>366</v>
      </c>
      <c r="D367" s="149" t="s">
        <v>1379</v>
      </c>
      <c r="E367" s="149" t="s">
        <v>1380</v>
      </c>
      <c r="F367" s="149" t="s">
        <v>1381</v>
      </c>
      <c r="G367" s="149">
        <v>33460</v>
      </c>
      <c r="H367" s="149" t="s">
        <v>529</v>
      </c>
      <c r="I367" s="153">
        <v>34741</v>
      </c>
      <c r="J367" s="149" t="s">
        <v>1382</v>
      </c>
      <c r="K367" s="149" t="s">
        <v>818</v>
      </c>
    </row>
    <row r="368" spans="1:11" x14ac:dyDescent="0.25">
      <c r="A368" s="154">
        <v>89492001</v>
      </c>
      <c r="B368" s="149">
        <v>670898949</v>
      </c>
      <c r="C368" s="149">
        <v>367</v>
      </c>
      <c r="D368" s="149" t="s">
        <v>1383</v>
      </c>
      <c r="E368" s="149" t="s">
        <v>1384</v>
      </c>
      <c r="F368" s="149" t="s">
        <v>1385</v>
      </c>
      <c r="G368" s="149">
        <v>33480</v>
      </c>
      <c r="H368" s="149" t="s">
        <v>1386</v>
      </c>
      <c r="I368" s="153">
        <v>37147</v>
      </c>
      <c r="J368" s="149" t="s">
        <v>1387</v>
      </c>
      <c r="K368" s="149" t="s">
        <v>818</v>
      </c>
    </row>
    <row r="369" spans="1:11" x14ac:dyDescent="0.25">
      <c r="A369" s="154">
        <v>96381985</v>
      </c>
      <c r="B369" s="149">
        <v>622519638</v>
      </c>
      <c r="C369" s="149">
        <v>368</v>
      </c>
      <c r="D369" s="149" t="s">
        <v>1344</v>
      </c>
      <c r="E369" s="149" t="s">
        <v>1388</v>
      </c>
      <c r="F369" s="149" t="s">
        <v>1389</v>
      </c>
      <c r="G369" s="149">
        <v>33460</v>
      </c>
      <c r="H369" s="149" t="s">
        <v>148</v>
      </c>
      <c r="I369" s="153">
        <v>31248</v>
      </c>
      <c r="J369" s="149" t="s">
        <v>1382</v>
      </c>
      <c r="K369" s="149" t="s">
        <v>818</v>
      </c>
    </row>
    <row r="370" spans="1:11" x14ac:dyDescent="0.25">
      <c r="A370" s="154">
        <v>42541977</v>
      </c>
      <c r="B370" s="149">
        <v>695314254</v>
      </c>
      <c r="C370" s="149">
        <v>369</v>
      </c>
      <c r="D370" s="149" t="s">
        <v>1390</v>
      </c>
      <c r="E370" s="149" t="s">
        <v>1391</v>
      </c>
      <c r="F370" s="149" t="s">
        <v>1392</v>
      </c>
      <c r="G370" s="149">
        <v>33460</v>
      </c>
      <c r="H370" s="149" t="s">
        <v>86</v>
      </c>
      <c r="I370" s="153">
        <v>28461</v>
      </c>
      <c r="J370" s="149" t="s">
        <v>1393</v>
      </c>
      <c r="K370" s="149" t="s">
        <v>818</v>
      </c>
    </row>
    <row r="371" spans="1:11" x14ac:dyDescent="0.25">
      <c r="A371" s="154">
        <v>49681963</v>
      </c>
      <c r="B371" s="149">
        <v>673024968</v>
      </c>
      <c r="C371" s="149">
        <v>370</v>
      </c>
      <c r="D371" s="149" t="s">
        <v>306</v>
      </c>
      <c r="E371" s="149" t="s">
        <v>1394</v>
      </c>
      <c r="F371" s="149" t="s">
        <v>1395</v>
      </c>
      <c r="G371" s="149">
        <v>33460</v>
      </c>
      <c r="H371" s="149" t="s">
        <v>86</v>
      </c>
      <c r="I371" s="153">
        <v>23104</v>
      </c>
      <c r="J371" s="149" t="s">
        <v>1396</v>
      </c>
      <c r="K371" s="149" t="s">
        <v>818</v>
      </c>
    </row>
    <row r="372" spans="1:11" x14ac:dyDescent="0.25">
      <c r="A372" s="154">
        <v>99721964</v>
      </c>
      <c r="B372" s="149">
        <v>789439972</v>
      </c>
      <c r="C372" s="149">
        <v>371</v>
      </c>
      <c r="D372" s="149" t="s">
        <v>1397</v>
      </c>
      <c r="E372" s="149" t="s">
        <v>1398</v>
      </c>
      <c r="F372" s="149" t="s">
        <v>1399</v>
      </c>
      <c r="G372" s="149">
        <v>33460</v>
      </c>
      <c r="H372" s="149" t="s">
        <v>86</v>
      </c>
      <c r="I372" s="153">
        <v>23396</v>
      </c>
      <c r="J372" s="149" t="s">
        <v>1400</v>
      </c>
      <c r="K372" s="149" t="s">
        <v>818</v>
      </c>
    </row>
    <row r="373" spans="1:11" x14ac:dyDescent="0.25">
      <c r="A373" s="154">
        <v>6141971</v>
      </c>
      <c r="B373" s="149">
        <v>627770614</v>
      </c>
      <c r="C373" s="149">
        <v>372</v>
      </c>
      <c r="D373" s="149" t="s">
        <v>88</v>
      </c>
      <c r="E373" s="149" t="s">
        <v>1401</v>
      </c>
      <c r="F373" s="149" t="s">
        <v>1402</v>
      </c>
      <c r="G373" s="149">
        <v>33460</v>
      </c>
      <c r="H373" s="149" t="s">
        <v>148</v>
      </c>
      <c r="I373" s="153">
        <v>26057</v>
      </c>
      <c r="J373" s="149" t="s">
        <v>1403</v>
      </c>
      <c r="K373" s="149" t="s">
        <v>818</v>
      </c>
    </row>
    <row r="374" spans="1:11" x14ac:dyDescent="0.25">
      <c r="A374" s="154">
        <v>31161945</v>
      </c>
      <c r="B374" s="149">
        <v>682483116</v>
      </c>
      <c r="C374" s="149">
        <v>373</v>
      </c>
      <c r="D374" s="149" t="s">
        <v>844</v>
      </c>
      <c r="E374" s="149" t="s">
        <v>841</v>
      </c>
      <c r="F374" s="149" t="s">
        <v>1404</v>
      </c>
      <c r="G374" s="149">
        <v>33460</v>
      </c>
      <c r="H374" s="149" t="s">
        <v>86</v>
      </c>
      <c r="I374" s="153">
        <v>16505</v>
      </c>
      <c r="J374" s="149" t="s">
        <v>1405</v>
      </c>
      <c r="K374" s="149" t="s">
        <v>818</v>
      </c>
    </row>
    <row r="375" spans="1:11" x14ac:dyDescent="0.25">
      <c r="A375" s="154">
        <v>60531953</v>
      </c>
      <c r="B375" s="149">
        <v>787726053</v>
      </c>
      <c r="C375" s="149">
        <v>374</v>
      </c>
      <c r="D375" s="149" t="s">
        <v>280</v>
      </c>
      <c r="E375" s="149" t="s">
        <v>1406</v>
      </c>
      <c r="F375" s="149" t="s">
        <v>1407</v>
      </c>
      <c r="G375" s="149">
        <v>33460</v>
      </c>
      <c r="H375" s="149" t="s">
        <v>148</v>
      </c>
      <c r="I375" s="153">
        <v>19719</v>
      </c>
      <c r="J375" s="149" t="s">
        <v>1408</v>
      </c>
      <c r="K375" s="149" t="s">
        <v>818</v>
      </c>
    </row>
    <row r="376" spans="1:11" x14ac:dyDescent="0.25">
      <c r="A376" s="154">
        <v>52431973</v>
      </c>
      <c r="B376" s="149">
        <v>686275243</v>
      </c>
      <c r="C376" s="149">
        <v>375</v>
      </c>
      <c r="D376" s="149" t="s">
        <v>178</v>
      </c>
      <c r="E376" s="149" t="s">
        <v>1409</v>
      </c>
      <c r="F376" s="149" t="s">
        <v>1410</v>
      </c>
      <c r="G376" s="149">
        <v>33460</v>
      </c>
      <c r="H376" s="149" t="s">
        <v>86</v>
      </c>
      <c r="I376" s="153">
        <v>26953</v>
      </c>
      <c r="J376" s="149" t="s">
        <v>1411</v>
      </c>
      <c r="K376" s="149" t="s">
        <v>818</v>
      </c>
    </row>
  </sheetData>
  <sheetProtection algorithmName="SHA-512" hashValue="V6qQ32s0Nq0MFPZPNfzboAmKeKQL8SxyDvP1ZDMW9nvMRhP2v8e6jvDgP/ZkmYcxl9GmTFGbpWmLuUZKZNrwTw==" saltValue="vOvD+o/ZecAf8s5Rvd67ZA==" spinCount="100000" sheet="1" selectLockedCells="1" selectUnlockedCells="1"/>
  <autoFilter ref="A1:J376" xr:uid="{381B4349-B648-48D5-AA14-5E296E84104F}">
    <sortState xmlns:xlrd2="http://schemas.microsoft.com/office/spreadsheetml/2017/richdata2" ref="A2:J376">
      <sortCondition ref="C1:C376"/>
    </sortState>
  </autoFilter>
  <hyperlinks>
    <hyperlink ref="E72" r:id="rId1" display="ambiancesfitness@gamil.com" xr:uid="{CCAC831F-0F65-47D8-A35A-67086884DBD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AncienAdhérent</vt:lpstr>
      <vt:lpstr>NouvelAdhérent</vt:lpstr>
      <vt:lpstr>RèglementIntérieur</vt:lpstr>
      <vt:lpstr>Data</vt:lpstr>
      <vt:lpstr>AncienAdhérent!Zone_d_impression</vt:lpstr>
      <vt:lpstr>NouvelAdhérent!Zone_d_impression</vt:lpstr>
      <vt:lpstr>RèglementIntérieur!Zone_d_impression</vt:lpstr>
    </vt:vector>
  </TitlesOfParts>
  <Company>Cap Sciences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eric.robin@business3d.fr</dc:creator>
  <cp:lastModifiedBy>Eric ROBIN</cp:lastModifiedBy>
  <cp:lastPrinted>2026-06-08T12:35:09Z</cp:lastPrinted>
  <dcterms:created xsi:type="dcterms:W3CDTF">2022-06-09T20:26:00Z</dcterms:created>
  <dcterms:modified xsi:type="dcterms:W3CDTF">2026-06-08T12:37:05Z</dcterms:modified>
</cp:coreProperties>
</file>